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codeName="ThisWorkbook"/>
  <mc:AlternateContent xmlns:mc="http://schemas.openxmlformats.org/markup-compatibility/2006">
    <mc:Choice Requires="x15">
      <x15ac:absPath xmlns:x15ac="http://schemas.microsoft.com/office/spreadsheetml/2010/11/ac" url="https://itron-my.sharepoint.com/personal/adarras_itron_com/Documents/Documents/documents/private/Musique_et_culture/2026-2027/"/>
    </mc:Choice>
  </mc:AlternateContent>
  <xr:revisionPtr revIDLastSave="407" documentId="13_ncr:1_{0BAD4EC4-2BC3-47FC-AC46-5F09144C6567}" xr6:coauthVersionLast="47" xr6:coauthVersionMax="47" xr10:uidLastSave="{234C84BA-00F9-4C38-9C02-A87C9F413185}"/>
  <workbookProtection workbookPassword="CC52" lockStructure="1"/>
  <bookViews>
    <workbookView xWindow="-108" yWindow="-108" windowWidth="23256" windowHeight="13896" xr2:uid="{00000000-000D-0000-FFFF-FFFF00000000}"/>
  </bookViews>
  <sheets>
    <sheet name="Feuil1" sheetId="1" r:id="rId1"/>
    <sheet name="Feuil2" sheetId="2" r:id="rId2"/>
    <sheet name="Feuil3" sheetId="3" r:id="rId3"/>
  </sheets>
  <definedNames>
    <definedName name="_30_minutes___instrument___solfège">Feuil2!$A$10:$A$23</definedName>
    <definedName name="_xlnm._FilterDatabase" localSheetId="1" hidden="1">Feuil2!$A$3:$F$23</definedName>
    <definedName name="Professeurs">Feuil2!$F$33:$F$39</definedName>
    <definedName name="_xlnm.Print_Area" localSheetId="0">Feuil1!$A$1:$N$63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M19" i="1" s="1"/>
  <c r="B16" i="1"/>
  <c r="C11" i="1"/>
  <c r="N21" i="1"/>
  <c r="A28" i="2"/>
  <c r="H19" i="1" l="1"/>
  <c r="H18" i="1"/>
  <c r="M17" i="1"/>
  <c r="G19" i="1"/>
  <c r="M18" i="1"/>
  <c r="G18" i="1"/>
  <c r="G17" i="1"/>
  <c r="H15" i="1"/>
  <c r="H16" i="1" l="1"/>
  <c r="H17" i="1"/>
  <c r="M16" i="1"/>
  <c r="G16" i="1"/>
  <c r="N18" i="1"/>
  <c r="N19" i="1"/>
  <c r="N16" i="1" l="1"/>
  <c r="N17" i="1"/>
  <c r="N20" i="1" l="1"/>
  <c r="N23" i="1" s="1"/>
  <c r="D4" i="3" l="1"/>
  <c r="E4" i="3" s="1"/>
  <c r="F4" i="3" s="1"/>
  <c r="E23" i="1" s="1"/>
  <c r="D6" i="3"/>
  <c r="E6" i="3" s="1"/>
  <c r="F6" i="3" s="1"/>
  <c r="E25" i="1" s="1"/>
  <c r="D3" i="3"/>
  <c r="D5" i="3"/>
  <c r="E5" i="3" s="1"/>
  <c r="F5" i="3" s="1"/>
  <c r="E24" i="1" s="1"/>
  <c r="D8" i="3"/>
  <c r="D7" i="3"/>
  <c r="E7" i="3" l="1"/>
  <c r="G7" i="3" s="1"/>
  <c r="G3" i="3"/>
  <c r="F3" i="3"/>
  <c r="E22" i="1" s="1"/>
  <c r="G5" i="3"/>
  <c r="G6" i="3"/>
  <c r="E8" i="3"/>
  <c r="F8" i="3" s="1"/>
  <c r="E27" i="1" s="1"/>
  <c r="G4" i="3"/>
  <c r="F7" i="3" l="1"/>
  <c r="E26" i="1" s="1"/>
  <c r="G8" i="3"/>
</calcChain>
</file>

<file path=xl/sharedStrings.xml><?xml version="1.0" encoding="utf-8"?>
<sst xmlns="http://schemas.openxmlformats.org/spreadsheetml/2006/main" count="185" uniqueCount="167">
  <si>
    <t>Adresse</t>
  </si>
  <si>
    <t>Informations</t>
  </si>
  <si>
    <t>ACTIVITES</t>
  </si>
  <si>
    <t>Tarif 1</t>
  </si>
  <si>
    <t>Tarif 2</t>
  </si>
  <si>
    <t>Tarif 3</t>
  </si>
  <si>
    <t>Tarif 4</t>
  </si>
  <si>
    <r>
      <t>Ø</t>
    </r>
    <r>
      <rPr>
        <b/>
        <sz val="12"/>
        <color rgb="FF404040"/>
        <rFont val="Garamond"/>
        <family val="1"/>
      </rPr>
      <t xml:space="preserve"> Tarif plein = membres hors St Germain.</t>
    </r>
  </si>
  <si>
    <t> </t>
  </si>
  <si>
    <t>Réductions</t>
  </si>
  <si>
    <r>
      <t>Ø</t>
    </r>
    <r>
      <rPr>
        <sz val="12"/>
        <color rgb="FF404040"/>
        <rFont val="Garamond"/>
        <family val="1"/>
      </rPr>
      <t xml:space="preserve"> </t>
    </r>
    <r>
      <rPr>
        <b/>
        <sz val="12"/>
        <color rgb="FF404040"/>
        <rFont val="Garamond"/>
        <family val="1"/>
      </rPr>
      <t>Les tarifs ci-après sont réservés aux St Germinois :</t>
    </r>
  </si>
  <si>
    <t>Tarif 2 = -25%</t>
  </si>
  <si>
    <r>
      <t>Ø</t>
    </r>
    <r>
      <rPr>
        <sz val="12"/>
        <color rgb="FF404040"/>
        <rFont val="Garamond"/>
        <family val="1"/>
      </rPr>
      <t xml:space="preserve"> </t>
    </r>
    <r>
      <rPr>
        <b/>
        <sz val="12"/>
        <color rgb="FF404040"/>
        <rFont val="Garamond"/>
        <family val="1"/>
      </rPr>
      <t>L’adhésion à l’association ne bénéficie d’aucune réduction.</t>
    </r>
  </si>
  <si>
    <t>Justificatifs à produire</t>
  </si>
  <si>
    <t>Précisions</t>
  </si>
  <si>
    <t>Nom</t>
  </si>
  <si>
    <t>Prénom</t>
  </si>
  <si>
    <t xml:space="preserve">Activité </t>
  </si>
  <si>
    <t>Professeur</t>
  </si>
  <si>
    <t>Professeurs</t>
  </si>
  <si>
    <t>Christian</t>
  </si>
  <si>
    <t>Xavier</t>
  </si>
  <si>
    <t>Instrument</t>
  </si>
  <si>
    <t xml:space="preserve">Piano </t>
  </si>
  <si>
    <t>Chant</t>
  </si>
  <si>
    <t>Clarinette</t>
  </si>
  <si>
    <t>Total</t>
  </si>
  <si>
    <t>Montant des activités</t>
  </si>
  <si>
    <t xml:space="preserve">régularisation </t>
  </si>
  <si>
    <t xml:space="preserve">Représentant  </t>
  </si>
  <si>
    <t xml:space="preserve">Nom </t>
  </si>
  <si>
    <t>N° Tel</t>
  </si>
  <si>
    <t>Tarif Applicable *</t>
  </si>
  <si>
    <t>Règlement</t>
  </si>
  <si>
    <t>Échéance au 15 du mois</t>
  </si>
  <si>
    <t>1 fois</t>
  </si>
  <si>
    <t>Oct</t>
  </si>
  <si>
    <t>2 fois</t>
  </si>
  <si>
    <t>Oct-Janv</t>
  </si>
  <si>
    <t>3 fois</t>
  </si>
  <si>
    <t>4 fois</t>
  </si>
  <si>
    <t>5 fois</t>
  </si>
  <si>
    <t>10 fois</t>
  </si>
  <si>
    <t>Oct-Janv-Avril</t>
  </si>
  <si>
    <t>Chèques</t>
  </si>
  <si>
    <t>Espèce</t>
  </si>
  <si>
    <t>Chèques vacances</t>
  </si>
  <si>
    <t>Adhérent</t>
  </si>
  <si>
    <t>Adhérent à inscrire</t>
  </si>
  <si>
    <t>Nombre + Montant</t>
  </si>
  <si>
    <t xml:space="preserve">De Septembre à juin </t>
  </si>
  <si>
    <t>Autre contact Disponible</t>
  </si>
  <si>
    <t>Violon</t>
  </si>
  <si>
    <t>Instruments</t>
  </si>
  <si>
    <t>Batterie</t>
  </si>
  <si>
    <t>Guitare classique</t>
  </si>
  <si>
    <t>Guitare électrique</t>
  </si>
  <si>
    <t>Guitare Basse</t>
  </si>
  <si>
    <t>Synthé/Clavier</t>
  </si>
  <si>
    <t>Elodie</t>
  </si>
  <si>
    <t>Sébastien</t>
  </si>
  <si>
    <t>Pièces nécessaires pour valider l’inscription :</t>
  </si>
  <si>
    <r>
      <t xml:space="preserve">c </t>
    </r>
    <r>
      <rPr>
        <sz val="10"/>
        <color theme="1"/>
        <rFont val="Calibri"/>
        <family val="2"/>
        <scheme val="minor"/>
      </rPr>
      <t>Oui</t>
    </r>
  </si>
  <si>
    <r>
      <t xml:space="preserve">c </t>
    </r>
    <r>
      <rPr>
        <sz val="10"/>
        <color theme="1"/>
        <rFont val="Calibri"/>
        <family val="2"/>
        <scheme val="minor"/>
      </rPr>
      <t>Non</t>
    </r>
  </si>
  <si>
    <t>Le règlement intérieur s’impose à tous les adhérents de Musique &amp; Culture. L’adhésion vaut acceptation de ce règlement.</t>
  </si>
  <si>
    <t xml:space="preserve">Tout changement de coordonnées doit être communiqué par écrit, dans les plus brefs délais à contact@musiqueetculture.com </t>
  </si>
  <si>
    <t>Pour les élèves mineurs, tout changement de situation familiale doit être communiqué par écrit, dans les plus brefs délais en joignant les justificatifs correspondants à contact@musiqueetculture.com. Musique &amp; Culture décline toute responsabilité pour tout incident découlant d’une négligence sur ce point.</t>
  </si>
  <si>
    <t>- Le bulletin d'inscription dûment complété</t>
  </si>
  <si>
    <t>- Le règlement dans sa totalité (même en cas d'échéances multiples)</t>
  </si>
  <si>
    <t>Oct-Janv-Fév-Avril-Mai</t>
  </si>
  <si>
    <t>Oct-Janv-Fév-Avril</t>
  </si>
  <si>
    <r>
      <rPr>
        <sz val="10"/>
        <color theme="1"/>
        <rFont val="Wingdings"/>
        <charset val="2"/>
      </rPr>
      <t>o</t>
    </r>
    <r>
      <rPr>
        <sz val="12"/>
        <color theme="1"/>
        <rFont val="Calibri"/>
        <family val="2"/>
      </rPr>
      <t xml:space="preserve"> </t>
    </r>
    <r>
      <rPr>
        <sz val="10"/>
        <color theme="1"/>
        <rFont val="Calibri"/>
        <family val="2"/>
        <scheme val="minor"/>
      </rPr>
      <t>J'autorise l'association Musique &amp; Culture à utiliser mes données personnelles à des fins de fonctionnement</t>
    </r>
  </si>
  <si>
    <t>RÈGLEMENT INTERIEUR MUSIQUE &amp; CULTURE</t>
  </si>
  <si>
    <r>
      <rPr>
        <sz val="10"/>
        <color theme="1"/>
        <rFont val="Webdings"/>
        <family val="1"/>
        <charset val="2"/>
      </rPr>
      <t>¯</t>
    </r>
    <r>
      <rPr>
        <sz val="10"/>
        <color theme="1"/>
        <rFont val="Copperplate Gothic Light"/>
        <family val="2"/>
      </rPr>
      <t>Inscription / réinscription</t>
    </r>
  </si>
  <si>
    <r>
      <rPr>
        <sz val="10"/>
        <color theme="1"/>
        <rFont val="Webdings"/>
        <family val="1"/>
        <charset val="2"/>
      </rPr>
      <t>¯</t>
    </r>
    <r>
      <rPr>
        <sz val="10"/>
        <color theme="1"/>
        <rFont val="Copperplate Gothic Light"/>
        <family val="2"/>
      </rPr>
      <t>Dispositions tarifaires</t>
    </r>
  </si>
  <si>
    <t>Toute demande d’inscription / réinscription doit être effectuée auprès de Musique &amp; Culture aux dates fixées. L’inscription / la réinscription s’effectue en fonction des places disponibles.</t>
  </si>
  <si>
    <t xml:space="preserve">Seul l’élève majeur, le parent ou le représentant légal de l’enfant mineur est en mesure d’effectuer l’inscription / la réinscription. </t>
  </si>
  <si>
    <t>- Toute réinscription ne sera effective que si la totalité de l’année précédente (adhésion et frais de scolarité) a été acquittée.</t>
  </si>
  <si>
    <t>- L’accord ou le refus du droit à l’image en cochant la case «oui» ou «non» lors de la validation de votre demande de réinscription ou première inscription</t>
  </si>
  <si>
    <r>
      <rPr>
        <sz val="10"/>
        <color theme="1"/>
        <rFont val="Webdings"/>
        <family val="1"/>
        <charset val="2"/>
      </rPr>
      <t>¯</t>
    </r>
    <r>
      <rPr>
        <sz val="10"/>
        <color theme="1"/>
        <rFont val="Copperplate Gothic Light"/>
        <family val="2"/>
      </rPr>
      <t>Responsabilité</t>
    </r>
  </si>
  <si>
    <r>
      <rPr>
        <sz val="10"/>
        <color theme="1"/>
        <rFont val="Webdings"/>
        <family val="1"/>
        <charset val="2"/>
      </rPr>
      <t>¯</t>
    </r>
    <r>
      <rPr>
        <sz val="10"/>
        <color theme="1"/>
        <rFont val="Copperplate Gothic Light"/>
        <family val="2"/>
      </rPr>
      <t>Droit à l’image</t>
    </r>
  </si>
  <si>
    <r>
      <t>J'accepte que les images représentant les adhérents inscrits ci-dessus prises</t>
    </r>
    <r>
      <rPr>
        <sz val="10"/>
        <rFont val="Calibri"/>
        <family val="2"/>
        <scheme val="minor"/>
      </rPr>
      <t xml:space="preserve"> </t>
    </r>
    <r>
      <rPr>
        <sz val="10"/>
        <color theme="1"/>
        <rFont val="Calibri"/>
        <family val="2"/>
        <scheme val="minor"/>
      </rPr>
      <t xml:space="preserve">dans le cadre des activités de Musique &amp; Culture puissent être utilisées pour la publication, la reproduction, la diffusion, l’impression par tous moyens y compris internet </t>
    </r>
    <r>
      <rPr>
        <sz val="10"/>
        <rFont val="Calibri"/>
        <family val="2"/>
        <scheme val="minor"/>
      </rPr>
      <t xml:space="preserve">et ce sans qu’il puisse prévaloir d’un quelconque droit sur ces images. </t>
    </r>
    <r>
      <rPr>
        <sz val="10"/>
        <color theme="1"/>
        <rFont val="Calibri"/>
        <family val="2"/>
        <scheme val="minor"/>
      </rPr>
      <t xml:space="preserve">Musique &amp; Culture s'interdit toute exploitation susceptible de porter atteinte à la dignité, à la réputation et à la vie privée et qu’il ne sera fait aucune exploitation commerciale. </t>
    </r>
  </si>
  <si>
    <r>
      <rPr>
        <sz val="10"/>
        <color theme="1"/>
        <rFont val="Webdings"/>
        <family val="1"/>
        <charset val="2"/>
      </rPr>
      <t>¯</t>
    </r>
    <r>
      <rPr>
        <sz val="10"/>
        <color theme="1"/>
        <rFont val="Copperplate Gothic Light"/>
        <family val="2"/>
      </rPr>
      <t>Sécurité</t>
    </r>
  </si>
  <si>
    <t>- Toute maladie contagieuse doit également être signalée par les parents ou représentants légaux.</t>
  </si>
  <si>
    <t xml:space="preserve">En aucun cas, Musique &amp; Culture ne peut être tenue pour responsable en cas de vols, dégradations ou pertes survenues dans l’établissement.                         Signature : </t>
  </si>
  <si>
    <t>- L’adhésion de 35 €</t>
  </si>
  <si>
    <t>Hervé</t>
  </si>
  <si>
    <t>Accordéon diatonique</t>
  </si>
  <si>
    <r>
      <rPr>
        <sz val="10"/>
        <color theme="1"/>
        <rFont val="Webdings"/>
        <family val="1"/>
        <charset val="2"/>
      </rPr>
      <t>¯</t>
    </r>
    <r>
      <rPr>
        <sz val="10"/>
        <color theme="1"/>
        <rFont val="Copperplate Gothic Light"/>
        <family val="2"/>
      </rPr>
      <t>Déroulement des cours</t>
    </r>
  </si>
  <si>
    <t>Adhésion 35€ par adhérent</t>
  </si>
  <si>
    <t xml:space="preserve">- Les représentant légaux ou l’élève majeur autorisent Musique &amp; Culture à prendre toutes les dispositions nécessaires en cas d’accident (appel SAMU, Pompiers…). Musique &amp; Culture informera dans les plus brefs délais, les parents ou toute autre personne dont les coordonnées ont été mentionnées sur le dossier d’inscription. </t>
  </si>
  <si>
    <t xml:space="preserve">- L’inscription / réinscription est annuelle. La scolarité est due dans sa totalité y compris si l’élève démissionne ou demande un congé en cours d’année. </t>
  </si>
  <si>
    <t>- L’élève s’engage à suivre assidûment les cours pendant toute l’année scolaire et est tenu de participer aux manifestations organisées par Musique &amp; Culture (concerts, auditions…) pour lesquelles il s'est engagé. Les absences doivent êtres signalées au professeur.</t>
  </si>
  <si>
    <t xml:space="preserve">Tarif Plein </t>
  </si>
  <si>
    <t>Tarif Plein</t>
  </si>
  <si>
    <r>
      <rPr>
        <sz val="10"/>
        <color theme="1"/>
        <rFont val="Webdings"/>
        <family val="1"/>
        <charset val="2"/>
      </rPr>
      <t>¯</t>
    </r>
    <r>
      <rPr>
        <sz val="10"/>
        <color theme="1"/>
        <rFont val="Calibri"/>
        <family val="2"/>
        <scheme val="minor"/>
      </rPr>
      <t xml:space="preserve">RGPD - Les informations recueillies sur ce formulaire sont enregistrées dans un fichier informatisé par l'association pour nous permettre de vous communiquer toutes informations jugées utiles au bon déroulement des cours de l'école de musique (absence, rattrapage de cours, auditions...) et à des fins de statistiques. Afin de protéger la confidentialité de vos données personnelles, Musique &amp; Culture s'engage à ne pas divulger, ne pas transmettre, ni partager vos données personnelles avec d'autres entités, entreprises ou organismes, quels qu'ils soient, conformément au Règlement Général sur la Protection des Données. Les données sont conservées pendant une durée maximum de 5 ans. Consultez le site cnil.fr pour plus d’informations sur vos droits. </t>
    </r>
  </si>
  <si>
    <t>- En cas de pandémie, d’épidémie, Musique et Culture met en place les mesures sanitaires requises par les directives gouvernementales. Chaque élève est tenu de les respecter dans leur intégralité sous peine de se voir refuser l’accès aux cours.</t>
  </si>
  <si>
    <t xml:space="preserve">- Les cours peuvent se réaliser à distance selon les instructions du professeur, en cas de contraintes notamment sanitaires, sans que cela ne justifie de réduction tarifaire ou de rattrapage. </t>
  </si>
  <si>
    <t>Saxophone</t>
  </si>
  <si>
    <t>Groupe Rock</t>
  </si>
  <si>
    <r>
      <t>Ø</t>
    </r>
    <r>
      <rPr>
        <sz val="12"/>
        <color rgb="FF404040"/>
        <rFont val="Garamond"/>
        <family val="1"/>
      </rPr>
      <t xml:space="preserve"> </t>
    </r>
    <r>
      <rPr>
        <b/>
        <sz val="12"/>
        <color rgb="FF404040"/>
        <rFont val="Garamond"/>
        <family val="1"/>
      </rPr>
      <t>Seule la première activité bénéficie d'une réduction</t>
    </r>
  </si>
  <si>
    <t>Eveil</t>
  </si>
  <si>
    <t>bug rechercheV : convertir en plage ; trier les activités par ordre croissant</t>
  </si>
  <si>
    <t>test fonction rechercheV</t>
  </si>
  <si>
    <t>Musique &amp; Culture - Place de la Mairie - 69650 Saint Germain au Mont d'Or - 07 83 69 89 78 - contact@musiqueetculture.com</t>
  </si>
  <si>
    <t>Cédrine</t>
  </si>
  <si>
    <t>Lionel</t>
  </si>
  <si>
    <t>7-Collectif Diato 1h30 mensuel</t>
  </si>
  <si>
    <t>A-Atelier Trad : 1h bimensuel</t>
  </si>
  <si>
    <t>Tarif 4 = -60%</t>
  </si>
  <si>
    <t>Tarif 3 = -40%</t>
  </si>
  <si>
    <t>Tarif 1 = -10%</t>
  </si>
  <si>
    <t>Pour les tarifs 2, 3, 4 besoin d'une attestation CAF</t>
  </si>
  <si>
    <t>1600 /1301</t>
  </si>
  <si>
    <t>1300 / 701</t>
  </si>
  <si>
    <t>700 à 0</t>
  </si>
  <si>
    <t>* Tarif1 pour résidents St Germain au Mont d'Or. Pour les autres tarifs réduits, fournir une attestation CAF</t>
  </si>
  <si>
    <t>- Le justificatif de tarif le cas échéant</t>
  </si>
  <si>
    <r>
      <t>- Le règlement est demandé lors de l’inscription /réinscription en intégralité, par chèque à l’ordre de Musique &amp; Culture ou chèque</t>
    </r>
    <r>
      <rPr>
        <sz val="10"/>
        <rFont val="Calibri"/>
        <family val="2"/>
        <scheme val="minor"/>
      </rPr>
      <t>s</t>
    </r>
    <r>
      <rPr>
        <sz val="10"/>
        <color theme="1"/>
        <rFont val="Calibri"/>
        <family val="2"/>
        <scheme val="minor"/>
      </rPr>
      <t xml:space="preserve"> vacances. Les chèques seront touchés selon l'échéancier convenu.</t>
    </r>
  </si>
  <si>
    <t xml:space="preserve">- Les tarifs sont fixés par le Conseil d’Administration, ils sont disponibles sur le site www.musiqueetculture.com. La saison court sur 32 semaines d'activité. Les jours fériés ne sont pas rattrapés. Les tarifs de cours à plusieurs (duo, etc.) ne sont valables que sous réserve d'un groupe constitué, en accord avec le professeur, en cohérence avec ses méthodes pédagogiques, adapté au niveau des élèves. Les tarifs sociaux 2 à 4 sont valables que pour une activité par adhérent. </t>
  </si>
  <si>
    <t>Tarif</t>
  </si>
  <si>
    <t>Effectif mini</t>
  </si>
  <si>
    <t>3-Eveil Musical 45 mn</t>
  </si>
  <si>
    <t>5-Groupe  Rock</t>
  </si>
  <si>
    <t>6-Ensemble Batucada</t>
  </si>
  <si>
    <r>
      <t xml:space="preserve">8-Formation musicale </t>
    </r>
    <r>
      <rPr>
        <b/>
        <sz val="10"/>
        <rFont val="Arial"/>
        <family val="2"/>
      </rPr>
      <t>seule</t>
    </r>
    <r>
      <rPr>
        <sz val="10"/>
        <rFont val="Arial"/>
        <family val="2"/>
      </rPr>
      <t xml:space="preserve">  45 mn</t>
    </r>
  </si>
  <si>
    <r>
      <t xml:space="preserve">B-Ensemble jeune </t>
    </r>
    <r>
      <rPr>
        <b/>
        <sz val="10"/>
        <rFont val="Arial"/>
        <family val="2"/>
      </rPr>
      <t>seul</t>
    </r>
    <r>
      <rPr>
        <sz val="10"/>
        <rFont val="Arial"/>
        <family val="2"/>
      </rPr>
      <t xml:space="preserve"> 1h hebdo</t>
    </r>
  </si>
  <si>
    <t>type tarif</t>
  </si>
  <si>
    <t>2.1- Instrument : 30 min Solo</t>
  </si>
  <si>
    <t>2.2- Instrument : 30 min Duo</t>
  </si>
  <si>
    <r>
      <t xml:space="preserve">C-Formation Musicale </t>
    </r>
    <r>
      <rPr>
        <b/>
        <sz val="10"/>
        <rFont val="Arial"/>
        <family val="2"/>
      </rPr>
      <t>2ème activité</t>
    </r>
  </si>
  <si>
    <t>Marine</t>
  </si>
  <si>
    <t>&gt;1600</t>
  </si>
  <si>
    <t>Coef CAF</t>
  </si>
  <si>
    <t>Les élèves mineurs, doivent être acheminés par un parent ou responsable légal auprès du professeur et être récupérés à l’heure de fin dans les mêmes conditions, sauf passerelle sous réserve d'autorisation parentale ou du responsable légal. Musique &amp; Culture ne peut être tenue pour responsable en dehors des heures de cours prévus.</t>
  </si>
  <si>
    <t>César</t>
  </si>
  <si>
    <t>2.3- Instrument : 1h trio bimensuel</t>
  </si>
  <si>
    <t>4.2-Chorale enfant 45 min</t>
  </si>
  <si>
    <t>D.1-Utilisation de salle groupe semi hebdo</t>
  </si>
  <si>
    <t>D.2-Utilisation de salle pour groupe hebdo</t>
  </si>
  <si>
    <t>1.1-Instrument : 45 mn Solo</t>
  </si>
  <si>
    <t>1.2-Instrument : 45 mn Duo</t>
  </si>
  <si>
    <t>calculs chèques</t>
  </si>
  <si>
    <t>nb échéances</t>
  </si>
  <si>
    <t>dates échéances</t>
  </si>
  <si>
    <t>montant 1</t>
  </si>
  <si>
    <t>montant 2</t>
  </si>
  <si>
    <t>descriptif chèqyes</t>
  </si>
  <si>
    <t>vérif</t>
  </si>
  <si>
    <t>De Octobre à Juillet</t>
  </si>
  <si>
    <t>mail</t>
  </si>
  <si>
    <t>Autres personne à contacter</t>
  </si>
  <si>
    <t>Bruno</t>
  </si>
  <si>
    <t>Laura</t>
  </si>
  <si>
    <t>MUSIQUE ET CULTURE - 2025-26</t>
  </si>
  <si>
    <t>9.1-Atelier Jazz : 1h hebdo</t>
  </si>
  <si>
    <t>9.2-Atelier Fanfare : 1h hebdo</t>
  </si>
  <si>
    <t>Bulletin d'inscription : Année 2026-2027</t>
  </si>
  <si>
    <t>Nina</t>
  </si>
  <si>
    <t>Alto</t>
  </si>
  <si>
    <t>4-Chorale adulte / Circle song</t>
  </si>
  <si>
    <t>E.1-Ensemble jeune / Atelier jazz jeunes</t>
  </si>
  <si>
    <t>jour/horaire</t>
  </si>
  <si>
    <t>- Alcool et substances stupéfiantes sont interdits dans l'enceinte de l'école de musique.</t>
  </si>
  <si>
    <t xml:space="preserve">Représentant famille </t>
  </si>
  <si>
    <t>Date de Naissance</t>
  </si>
  <si>
    <t>Adresse 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</si>
</sst>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1]"/>
    <numFmt numFmtId="165" formatCode="dd/mm/yy;@"/>
  </numFmts>
  <fonts count="39">
    <font>
      <sz val="11"/>
      <color theme="1"/>
      <name val="Calibri"/>
      <family val="2"/>
      <scheme val="minor"/>
    </font>
    <font>
      <sz val="11"/>
      <color theme="1"/>
      <name val="Calibri"/>
      <family val="2"/>
      <scheme val="minor"/>
    </font>
    <font>
      <sz val="10"/>
      <color rgb="FF000000"/>
      <name val="Arial"/>
      <family val="2"/>
    </font>
    <font>
      <b/>
      <sz val="10"/>
      <color rgb="FFFFFFFF"/>
      <name val="Arial"/>
      <family val="2"/>
    </font>
    <font>
      <sz val="10"/>
      <name val="Arial"/>
      <family val="2"/>
    </font>
    <font>
      <b/>
      <u/>
      <sz val="10"/>
      <color rgb="FF000000"/>
      <name val="Arial"/>
      <family val="2"/>
    </font>
    <font>
      <sz val="10"/>
      <color rgb="FF000000"/>
      <name val="Arial"/>
      <family val="2"/>
    </font>
    <font>
      <sz val="12"/>
      <color rgb="FF404040"/>
      <name val="Garamond"/>
      <family val="1"/>
    </font>
    <font>
      <sz val="12"/>
      <color rgb="FF404040"/>
      <name val="Wingdings"/>
      <charset val="2"/>
    </font>
    <font>
      <b/>
      <sz val="12"/>
      <color rgb="FF404040"/>
      <name val="Garamond"/>
      <family val="1"/>
    </font>
    <font>
      <b/>
      <sz val="12"/>
      <color rgb="FF404040"/>
      <name val="Wingdings"/>
      <charset val="2"/>
    </font>
    <font>
      <b/>
      <u/>
      <sz val="14"/>
      <color rgb="FF404040"/>
      <name val="Garamond"/>
      <family val="1"/>
    </font>
    <font>
      <sz val="11"/>
      <color theme="1"/>
      <name val="Arial"/>
      <family val="2"/>
    </font>
    <font>
      <sz val="15"/>
      <color theme="1"/>
      <name val="Arial"/>
      <family val="2"/>
    </font>
    <font>
      <sz val="13"/>
      <color theme="1"/>
      <name val="Arial"/>
      <family val="2"/>
    </font>
    <font>
      <sz val="10"/>
      <color theme="1"/>
      <name val="Arial"/>
      <family val="2"/>
    </font>
    <font>
      <b/>
      <sz val="11"/>
      <color theme="1"/>
      <name val="Arial"/>
      <family val="2"/>
    </font>
    <font>
      <b/>
      <sz val="11"/>
      <color theme="0"/>
      <name val="Arial"/>
      <family val="2"/>
    </font>
    <font>
      <sz val="10"/>
      <color theme="1"/>
      <name val="Calibri"/>
      <family val="2"/>
      <scheme val="minor"/>
    </font>
    <font>
      <sz val="10"/>
      <color theme="1"/>
      <name val="Webdings"/>
      <family val="1"/>
      <charset val="2"/>
    </font>
    <font>
      <sz val="10"/>
      <color theme="1"/>
      <name val="Calibri"/>
      <family val="2"/>
    </font>
    <font>
      <sz val="10"/>
      <color theme="1"/>
      <name val="Copperplate Gothic Light"/>
      <family val="2"/>
    </font>
    <font>
      <sz val="10"/>
      <name val="Calibri"/>
      <family val="2"/>
      <scheme val="minor"/>
    </font>
    <font>
      <sz val="10"/>
      <color theme="1"/>
      <name val="Wingdings"/>
      <charset val="2"/>
    </font>
    <font>
      <sz val="12"/>
      <color theme="1"/>
      <name val="Calibri"/>
      <family val="2"/>
    </font>
    <font>
      <u/>
      <sz val="10"/>
      <color theme="1"/>
      <name val="Calibri"/>
      <family val="2"/>
      <scheme val="minor"/>
    </font>
    <font>
      <sz val="10"/>
      <color theme="1"/>
      <name val="Calibri"/>
      <family val="2"/>
      <charset val="2"/>
      <scheme val="minor"/>
    </font>
    <font>
      <sz val="10"/>
      <color theme="1"/>
      <name val="Calibri"/>
      <family val="1"/>
      <charset val="2"/>
    </font>
    <font>
      <sz val="10"/>
      <color theme="1"/>
      <name val="Calibri"/>
      <family val="1"/>
      <charset val="2"/>
      <scheme val="minor"/>
    </font>
    <font>
      <u/>
      <sz val="11"/>
      <color theme="10"/>
      <name val="Calibri"/>
      <family val="2"/>
      <scheme val="minor"/>
    </font>
    <font>
      <i/>
      <sz val="10"/>
      <name val="Arial"/>
      <family val="2"/>
    </font>
    <font>
      <b/>
      <sz val="11"/>
      <color theme="1"/>
      <name val="Calibri"/>
      <family val="2"/>
      <scheme val="minor"/>
    </font>
    <font>
      <b/>
      <sz val="10"/>
      <name val="Arial"/>
      <family val="2"/>
    </font>
    <font>
      <b/>
      <sz val="9"/>
      <color rgb="FFFF0000"/>
      <name val="Arial"/>
      <family val="2"/>
    </font>
    <font>
      <b/>
      <sz val="15"/>
      <color theme="1"/>
      <name val="Arial"/>
      <family val="2"/>
    </font>
    <font>
      <sz val="12"/>
      <color theme="1"/>
      <name val="Arial"/>
      <family val="2"/>
    </font>
    <font>
      <sz val="8"/>
      <name val="Calibri"/>
      <family val="2"/>
      <scheme val="minor"/>
    </font>
    <font>
      <b/>
      <sz val="10"/>
      <color theme="0"/>
      <name val="Arial"/>
      <family val="2"/>
    </font>
    <font>
      <b/>
      <sz val="10"/>
      <color theme="1"/>
      <name val="Arial"/>
      <family val="2"/>
    </font>
  </fonts>
  <fills count="10">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rgb="FFBE3691"/>
        <bgColor rgb="FFA64D79"/>
      </patternFill>
    </fill>
    <fill>
      <patternFill patternType="solid">
        <fgColor theme="4"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theme="4" tint="0.79998168889431442"/>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style="thin">
        <color indexed="64"/>
      </right>
      <top/>
      <bottom style="thin">
        <color indexed="64"/>
      </bottom>
      <diagonal/>
    </border>
    <border>
      <left style="thin">
        <color theme="4"/>
      </left>
      <right/>
      <top style="thin">
        <color indexed="64"/>
      </top>
      <bottom/>
      <diagonal/>
    </border>
    <border>
      <left style="thin">
        <color auto="1"/>
      </left>
      <right/>
      <top style="thin">
        <color theme="4"/>
      </top>
      <bottom/>
      <diagonal/>
    </border>
    <border>
      <left style="thin">
        <color theme="4"/>
      </left>
      <right/>
      <top style="thin">
        <color theme="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2" fillId="0" borderId="0"/>
    <xf numFmtId="44" fontId="6" fillId="0" borderId="0" applyFont="0" applyFill="0" applyBorder="0" applyAlignment="0" applyProtection="0"/>
    <xf numFmtId="0" fontId="29" fillId="0" borderId="0" applyNumberFormat="0" applyFill="0" applyBorder="0" applyAlignment="0" applyProtection="0"/>
  </cellStyleXfs>
  <cellXfs count="156">
    <xf numFmtId="0" fontId="0" fillId="0" borderId="0" xfId="0"/>
    <xf numFmtId="0" fontId="2" fillId="0" borderId="0" xfId="2"/>
    <xf numFmtId="0" fontId="5" fillId="0" borderId="0" xfId="2" applyFont="1"/>
    <xf numFmtId="164" fontId="4" fillId="0" borderId="0" xfId="2" applyNumberFormat="1" applyFont="1" applyAlignment="1">
      <alignment vertical="center"/>
    </xf>
    <xf numFmtId="44" fontId="4" fillId="0" borderId="0" xfId="3" applyFont="1" applyBorder="1" applyAlignment="1">
      <alignment horizontal="center" vertical="center"/>
    </xf>
    <xf numFmtId="0" fontId="7" fillId="0" borderId="0" xfId="2" applyFont="1" applyAlignment="1">
      <alignment wrapText="1"/>
    </xf>
    <xf numFmtId="0" fontId="10" fillId="0" borderId="0" xfId="2" applyFont="1" applyAlignment="1">
      <alignment wrapText="1"/>
    </xf>
    <xf numFmtId="0" fontId="11" fillId="0" borderId="0" xfId="2" applyFont="1" applyAlignment="1">
      <alignment horizontal="center" wrapText="1"/>
    </xf>
    <xf numFmtId="0" fontId="7" fillId="0" borderId="0" xfId="2" applyFont="1" applyAlignment="1">
      <alignment horizontal="left" wrapText="1"/>
    </xf>
    <xf numFmtId="0" fontId="6" fillId="0" borderId="0" xfId="2" applyFont="1" applyAlignment="1">
      <alignment horizontal="right" vertical="center"/>
    </xf>
    <xf numFmtId="0" fontId="6" fillId="0" borderId="0" xfId="2" applyFont="1"/>
    <xf numFmtId="9" fontId="0" fillId="0" borderId="0" xfId="1" applyFont="1"/>
    <xf numFmtId="10" fontId="0" fillId="0" borderId="0" xfId="1" applyNumberFormat="1" applyFont="1"/>
    <xf numFmtId="0" fontId="12" fillId="0" borderId="0" xfId="0" applyFont="1"/>
    <xf numFmtId="0" fontId="12" fillId="0" borderId="6" xfId="0" applyFont="1" applyBorder="1"/>
    <xf numFmtId="0" fontId="12" fillId="0" borderId="5" xfId="0" applyFont="1" applyBorder="1"/>
    <xf numFmtId="0" fontId="12" fillId="0" borderId="1" xfId="0" applyFont="1" applyBorder="1" applyAlignment="1" applyProtection="1">
      <alignment horizontal="center" vertical="center"/>
      <protection locked="0"/>
    </xf>
    <xf numFmtId="0" fontId="12" fillId="0" borderId="9" xfId="0" applyFont="1" applyBorder="1" applyAlignment="1" applyProtection="1">
      <alignment vertical="center" wrapText="1"/>
      <protection locked="0"/>
    </xf>
    <xf numFmtId="0" fontId="15" fillId="0" borderId="9" xfId="0" applyFont="1" applyBorder="1" applyAlignment="1" applyProtection="1">
      <alignment vertical="center" wrapText="1"/>
      <protection locked="0"/>
    </xf>
    <xf numFmtId="0" fontId="12" fillId="0" borderId="1" xfId="0" applyFont="1" applyBorder="1" applyAlignment="1" applyProtection="1">
      <alignment horizontal="left"/>
      <protection locked="0"/>
    </xf>
    <xf numFmtId="0" fontId="12" fillId="2" borderId="7" xfId="0" applyFont="1" applyFill="1" applyBorder="1"/>
    <xf numFmtId="0" fontId="16" fillId="2" borderId="3" xfId="0" applyFont="1" applyFill="1" applyBorder="1"/>
    <xf numFmtId="0" fontId="17" fillId="5" borderId="1" xfId="0" applyFont="1" applyFill="1" applyBorder="1" applyAlignment="1">
      <alignment horizontal="center" vertical="center"/>
    </xf>
    <xf numFmtId="0" fontId="17" fillId="5" borderId="9" xfId="0" applyFont="1" applyFill="1" applyBorder="1" applyAlignment="1">
      <alignment horizontal="center" vertical="center"/>
    </xf>
    <xf numFmtId="0" fontId="17" fillId="5" borderId="1" xfId="0" applyFont="1" applyFill="1" applyBorder="1" applyAlignment="1">
      <alignment horizontal="center" vertical="center" wrapText="1"/>
    </xf>
    <xf numFmtId="0" fontId="12" fillId="6" borderId="0" xfId="0" applyFont="1" applyFill="1"/>
    <xf numFmtId="0" fontId="12" fillId="6" borderId="4" xfId="0" applyFont="1" applyFill="1" applyBorder="1"/>
    <xf numFmtId="0" fontId="17" fillId="6" borderId="0" xfId="0" applyFont="1" applyFill="1"/>
    <xf numFmtId="0" fontId="12" fillId="6" borderId="0" xfId="0" applyFont="1" applyFill="1" applyAlignment="1">
      <alignment horizontal="center"/>
    </xf>
    <xf numFmtId="0" fontId="17" fillId="6" borderId="0" xfId="0" applyFont="1" applyFill="1" applyAlignment="1">
      <alignment horizontal="center"/>
    </xf>
    <xf numFmtId="165" fontId="17" fillId="6" borderId="0" xfId="0" applyNumberFormat="1" applyFont="1" applyFill="1" applyAlignment="1">
      <alignment horizontal="center"/>
    </xf>
    <xf numFmtId="0" fontId="17" fillId="6" borderId="0" xfId="0" applyFont="1" applyFill="1" applyAlignment="1">
      <alignment horizontal="left" wrapText="1"/>
    </xf>
    <xf numFmtId="0" fontId="17" fillId="6" borderId="0" xfId="0" applyFont="1" applyFill="1" applyAlignment="1">
      <alignment horizontal="left" vertical="center" wrapText="1"/>
    </xf>
    <xf numFmtId="0" fontId="17" fillId="6" borderId="0" xfId="0" applyFont="1" applyFill="1" applyAlignment="1">
      <alignment horizontal="center" vertical="center"/>
    </xf>
    <xf numFmtId="0" fontId="16" fillId="6" borderId="0" xfId="0" applyFont="1" applyFill="1"/>
    <xf numFmtId="0" fontId="0" fillId="6" borderId="0" xfId="0" applyFill="1"/>
    <xf numFmtId="0" fontId="12" fillId="7" borderId="1" xfId="0" applyFont="1" applyFill="1" applyBorder="1" applyAlignment="1">
      <alignment horizontal="center"/>
    </xf>
    <xf numFmtId="0" fontId="12" fillId="7" borderId="1" xfId="0" applyFont="1" applyFill="1" applyBorder="1"/>
    <xf numFmtId="0" fontId="12" fillId="7" borderId="1" xfId="0" applyFont="1" applyFill="1" applyBorder="1" applyAlignment="1">
      <alignment horizontal="left" vertical="center"/>
    </xf>
    <xf numFmtId="0" fontId="3" fillId="4" borderId="6" xfId="2" applyFont="1" applyFill="1" applyBorder="1" applyAlignment="1">
      <alignment horizontal="center" vertical="center" wrapText="1"/>
    </xf>
    <xf numFmtId="0" fontId="4" fillId="0" borderId="0" xfId="2" applyFont="1" applyAlignment="1">
      <alignment vertical="center"/>
    </xf>
    <xf numFmtId="0" fontId="12" fillId="0" borderId="9" xfId="0" applyFont="1" applyBorder="1" applyAlignment="1" applyProtection="1">
      <alignment horizontal="left"/>
      <protection locked="0"/>
    </xf>
    <xf numFmtId="0" fontId="12" fillId="7" borderId="1" xfId="0" applyFont="1" applyFill="1" applyBorder="1" applyAlignment="1">
      <alignment horizontal="left"/>
    </xf>
    <xf numFmtId="0" fontId="12" fillId="3" borderId="1" xfId="0" applyFont="1" applyFill="1" applyBorder="1" applyAlignment="1">
      <alignment horizontal="left"/>
    </xf>
    <xf numFmtId="0" fontId="12" fillId="3" borderId="9" xfId="0" applyFont="1" applyFill="1" applyBorder="1" applyAlignment="1">
      <alignment horizontal="left"/>
    </xf>
    <xf numFmtId="0" fontId="12" fillId="3" borderId="10" xfId="0" applyFont="1" applyFill="1" applyBorder="1" applyAlignment="1">
      <alignment horizontal="left"/>
    </xf>
    <xf numFmtId="0" fontId="18" fillId="0" borderId="0" xfId="0" applyFont="1" applyAlignment="1">
      <alignment horizontal="left"/>
    </xf>
    <xf numFmtId="49" fontId="18" fillId="0" borderId="0" xfId="0" applyNumberFormat="1" applyFont="1" applyAlignment="1">
      <alignment horizontal="left"/>
    </xf>
    <xf numFmtId="49" fontId="18" fillId="0" borderId="0" xfId="0" applyNumberFormat="1" applyFont="1"/>
    <xf numFmtId="49" fontId="19" fillId="0" borderId="0" xfId="0" applyNumberFormat="1" applyFont="1" applyAlignment="1">
      <alignment horizontal="left" wrapText="1"/>
    </xf>
    <xf numFmtId="0" fontId="12" fillId="7" borderId="1" xfId="0" applyFont="1" applyFill="1" applyBorder="1" applyAlignment="1">
      <alignment vertical="center"/>
    </xf>
    <xf numFmtId="0" fontId="12" fillId="7" borderId="1" xfId="0" applyFont="1" applyFill="1" applyBorder="1" applyAlignment="1">
      <alignment vertical="center" wrapText="1"/>
    </xf>
    <xf numFmtId="0" fontId="18" fillId="0" borderId="0" xfId="0" applyFont="1" applyAlignment="1">
      <alignment horizontal="left" vertical="top" wrapText="1"/>
    </xf>
    <xf numFmtId="2" fontId="12" fillId="7" borderId="1" xfId="0" applyNumberFormat="1" applyFont="1" applyFill="1" applyBorder="1" applyAlignment="1">
      <alignment horizontal="center" vertical="center"/>
    </xf>
    <xf numFmtId="4" fontId="12" fillId="7" borderId="1" xfId="0" applyNumberFormat="1" applyFont="1" applyFill="1" applyBorder="1" applyAlignment="1">
      <alignment horizontal="center"/>
    </xf>
    <xf numFmtId="4" fontId="12" fillId="0" borderId="1" xfId="0" applyNumberFormat="1" applyFont="1" applyBorder="1" applyAlignment="1" applyProtection="1">
      <alignment horizontal="center"/>
      <protection locked="0"/>
    </xf>
    <xf numFmtId="4" fontId="16" fillId="7" borderId="1" xfId="0" applyNumberFormat="1" applyFont="1" applyFill="1" applyBorder="1" applyAlignment="1">
      <alignment horizontal="center"/>
    </xf>
    <xf numFmtId="0" fontId="26" fillId="0" borderId="0" xfId="0" applyFont="1"/>
    <xf numFmtId="0" fontId="3" fillId="4" borderId="5" xfId="2" applyFont="1" applyFill="1" applyBorder="1" applyAlignment="1">
      <alignment horizontal="center" vertical="center" wrapText="1"/>
    </xf>
    <xf numFmtId="9" fontId="4" fillId="0" borderId="0" xfId="1" applyFont="1" applyBorder="1" applyAlignment="1">
      <alignment vertical="center"/>
    </xf>
    <xf numFmtId="0" fontId="13" fillId="8" borderId="0" xfId="0" applyFont="1" applyFill="1"/>
    <xf numFmtId="0" fontId="14" fillId="8" borderId="0" xfId="0" applyFont="1" applyFill="1"/>
    <xf numFmtId="0" fontId="12" fillId="0" borderId="0" xfId="0" applyFont="1" applyAlignment="1">
      <alignment horizontal="center" vertical="center"/>
    </xf>
    <xf numFmtId="0" fontId="12" fillId="8" borderId="8" xfId="0" applyFont="1" applyFill="1" applyBorder="1" applyAlignment="1">
      <alignment horizontal="center" vertical="center"/>
    </xf>
    <xf numFmtId="0" fontId="0" fillId="0" borderId="0" xfId="0" applyAlignment="1">
      <alignment horizontal="center" vertical="center"/>
    </xf>
    <xf numFmtId="49" fontId="18" fillId="0" borderId="0" xfId="0" applyNumberFormat="1" applyFont="1" applyAlignment="1">
      <alignment horizontal="left" wrapText="1"/>
    </xf>
    <xf numFmtId="0" fontId="8" fillId="0" borderId="0" xfId="2" applyFont="1" applyAlignment="1">
      <alignment vertical="center" wrapText="1"/>
    </xf>
    <xf numFmtId="0" fontId="3" fillId="4" borderId="3" xfId="2" applyFont="1" applyFill="1" applyBorder="1" applyAlignment="1">
      <alignment horizontal="center" vertical="center"/>
    </xf>
    <xf numFmtId="0" fontId="3" fillId="4" borderId="13" xfId="2" applyFont="1" applyFill="1" applyBorder="1" applyAlignment="1">
      <alignment horizontal="center" vertical="center" wrapText="1"/>
    </xf>
    <xf numFmtId="0" fontId="4" fillId="0" borderId="14" xfId="2" applyFont="1" applyBorder="1" applyAlignment="1">
      <alignment vertical="center"/>
    </xf>
    <xf numFmtId="44" fontId="4" fillId="0" borderId="15" xfId="3" applyFont="1" applyBorder="1" applyAlignment="1">
      <alignment horizontal="center" vertical="center"/>
    </xf>
    <xf numFmtId="164" fontId="4" fillId="0" borderId="15" xfId="2" applyNumberFormat="1" applyFont="1" applyBorder="1" applyAlignment="1">
      <alignment vertical="center"/>
    </xf>
    <xf numFmtId="0" fontId="4" fillId="9" borderId="14" xfId="2" applyFont="1" applyFill="1" applyBorder="1" applyAlignment="1">
      <alignment vertical="center"/>
    </xf>
    <xf numFmtId="44" fontId="4" fillId="9" borderId="15" xfId="3" applyFont="1" applyFill="1" applyBorder="1" applyAlignment="1">
      <alignment horizontal="center" vertical="center"/>
    </xf>
    <xf numFmtId="164" fontId="4" fillId="9" borderId="15" xfId="2" applyNumberFormat="1" applyFont="1" applyFill="1" applyBorder="1" applyAlignment="1">
      <alignment vertical="center"/>
    </xf>
    <xf numFmtId="0" fontId="30" fillId="0" borderId="16" xfId="2" applyFont="1" applyBorder="1" applyAlignment="1">
      <alignment vertical="center"/>
    </xf>
    <xf numFmtId="0" fontId="30" fillId="0" borderId="17" xfId="2" applyFont="1" applyBorder="1" applyAlignment="1">
      <alignment vertical="center"/>
    </xf>
    <xf numFmtId="0" fontId="30" fillId="0" borderId="18" xfId="2" applyFont="1" applyBorder="1" applyAlignment="1">
      <alignment vertical="center"/>
    </xf>
    <xf numFmtId="44" fontId="4" fillId="0" borderId="15" xfId="3" applyFont="1" applyFill="1" applyBorder="1" applyAlignment="1">
      <alignment horizontal="center" vertical="center"/>
    </xf>
    <xf numFmtId="0" fontId="0" fillId="0" borderId="0" xfId="0" applyProtection="1">
      <protection locked="0"/>
    </xf>
    <xf numFmtId="0" fontId="12" fillId="0" borderId="1" xfId="0" applyFont="1" applyBorder="1" applyAlignment="1" applyProtection="1">
      <alignment vertical="center" wrapText="1"/>
      <protection locked="0"/>
    </xf>
    <xf numFmtId="0" fontId="12" fillId="0" borderId="0" xfId="0" applyFont="1" applyProtection="1">
      <protection locked="0"/>
    </xf>
    <xf numFmtId="0" fontId="17" fillId="5" borderId="1" xfId="0" applyFont="1" applyFill="1" applyBorder="1" applyAlignment="1">
      <alignment horizontal="left" vertical="center" wrapText="1"/>
    </xf>
    <xf numFmtId="44" fontId="4" fillId="0" borderId="15" xfId="2" applyNumberFormat="1" applyFont="1" applyBorder="1" applyAlignment="1">
      <alignment vertical="center"/>
    </xf>
    <xf numFmtId="0" fontId="12" fillId="3" borderId="9" xfId="0" applyFont="1" applyFill="1" applyBorder="1"/>
    <xf numFmtId="0" fontId="12" fillId="3" borderId="11" xfId="0" applyFont="1" applyFill="1" applyBorder="1"/>
    <xf numFmtId="0" fontId="12" fillId="3" borderId="10" xfId="0" applyFont="1" applyFill="1" applyBorder="1"/>
    <xf numFmtId="0" fontId="12" fillId="3" borderId="0" xfId="0" applyFont="1" applyFill="1"/>
    <xf numFmtId="4" fontId="0" fillId="0" borderId="0" xfId="0" applyNumberFormat="1"/>
    <xf numFmtId="3" fontId="0" fillId="0" borderId="0" xfId="0" applyNumberFormat="1"/>
    <xf numFmtId="4" fontId="12" fillId="7" borderId="1" xfId="0" applyNumberFormat="1" applyFont="1" applyFill="1" applyBorder="1" applyAlignment="1">
      <alignment horizontal="left"/>
    </xf>
    <xf numFmtId="0" fontId="12" fillId="0" borderId="1" xfId="0" applyFont="1" applyBorder="1" applyProtection="1">
      <protection locked="0"/>
    </xf>
    <xf numFmtId="0" fontId="37" fillId="5" borderId="1" xfId="0" applyFont="1" applyFill="1" applyBorder="1" applyAlignment="1">
      <alignment horizontal="center" vertical="center"/>
    </xf>
    <xf numFmtId="0" fontId="12" fillId="6" borderId="0" xfId="0" applyFont="1" applyFill="1" applyAlignment="1">
      <alignment horizontal="right"/>
    </xf>
    <xf numFmtId="0" fontId="35" fillId="6" borderId="0" xfId="0" applyFont="1" applyFill="1" applyAlignment="1">
      <alignment horizontal="center" wrapText="1"/>
    </xf>
    <xf numFmtId="0" fontId="34" fillId="6" borderId="0" xfId="0" applyFont="1" applyFill="1" applyAlignment="1">
      <alignment horizontal="center"/>
    </xf>
    <xf numFmtId="0" fontId="12" fillId="6" borderId="8" xfId="0" quotePrefix="1" applyFont="1" applyFill="1" applyBorder="1" applyAlignment="1">
      <alignment horizontal="center" vertical="center"/>
    </xf>
    <xf numFmtId="0" fontId="12" fillId="6" borderId="8" xfId="0" applyFont="1" applyFill="1" applyBorder="1" applyAlignment="1">
      <alignment horizontal="center" vertical="center"/>
    </xf>
    <xf numFmtId="0" fontId="16" fillId="2" borderId="1" xfId="0" applyFont="1" applyFill="1" applyBorder="1" applyAlignment="1">
      <alignment horizontal="left"/>
    </xf>
    <xf numFmtId="0" fontId="16" fillId="2" borderId="9" xfId="0" applyFont="1" applyFill="1" applyBorder="1" applyAlignment="1">
      <alignment horizontal="left"/>
    </xf>
    <xf numFmtId="0" fontId="16" fillId="2" borderId="10" xfId="0" applyFont="1" applyFill="1" applyBorder="1" applyAlignment="1">
      <alignment horizontal="left"/>
    </xf>
    <xf numFmtId="0" fontId="12" fillId="7" borderId="9" xfId="0" applyFont="1" applyFill="1" applyBorder="1" applyAlignment="1">
      <alignment horizontal="center"/>
    </xf>
    <xf numFmtId="0" fontId="12" fillId="7" borderId="10" xfId="0" applyFont="1" applyFill="1" applyBorder="1" applyAlignment="1">
      <alignment horizontal="center"/>
    </xf>
    <xf numFmtId="165" fontId="12" fillId="0" borderId="9" xfId="0" applyNumberFormat="1" applyFont="1" applyBorder="1" applyAlignment="1" applyProtection="1">
      <alignment horizontal="center"/>
      <protection locked="0"/>
    </xf>
    <xf numFmtId="165" fontId="12" fillId="0" borderId="10" xfId="0" applyNumberFormat="1" applyFont="1" applyBorder="1" applyAlignment="1" applyProtection="1">
      <alignment horizontal="center"/>
      <protection locked="0"/>
    </xf>
    <xf numFmtId="0" fontId="16" fillId="2" borderId="1" xfId="0" applyFont="1" applyFill="1" applyBorder="1" applyAlignment="1">
      <alignment horizontal="center" vertical="center"/>
    </xf>
    <xf numFmtId="0" fontId="12" fillId="0" borderId="9" xfId="0" applyFont="1" applyBorder="1" applyAlignment="1" applyProtection="1">
      <alignment horizontal="left"/>
      <protection locked="0"/>
    </xf>
    <xf numFmtId="0" fontId="12" fillId="0" borderId="11" xfId="0" applyFont="1" applyBorder="1" applyAlignment="1" applyProtection="1">
      <alignment horizontal="left"/>
      <protection locked="0"/>
    </xf>
    <xf numFmtId="0" fontId="12" fillId="0" borderId="10" xfId="0" applyFont="1" applyBorder="1" applyAlignment="1" applyProtection="1">
      <alignment horizontal="left"/>
      <protection locked="0"/>
    </xf>
    <xf numFmtId="0" fontId="29" fillId="0" borderId="9" xfId="4" applyBorder="1" applyAlignment="1" applyProtection="1">
      <alignment horizontal="left"/>
      <protection locked="0"/>
    </xf>
    <xf numFmtId="49" fontId="18" fillId="0" borderId="0" xfId="0" quotePrefix="1" applyNumberFormat="1" applyFont="1" applyAlignment="1">
      <alignment horizontal="left" vertical="center" wrapText="1"/>
    </xf>
    <xf numFmtId="49" fontId="18" fillId="0" borderId="0" xfId="0" applyNumberFormat="1" applyFont="1" applyAlignment="1">
      <alignment horizontal="left" vertical="center" wrapText="1"/>
    </xf>
    <xf numFmtId="49" fontId="22" fillId="0" borderId="0" xfId="0" applyNumberFormat="1" applyFont="1" applyAlignment="1">
      <alignment horizontal="left" wrapText="1"/>
    </xf>
    <xf numFmtId="0" fontId="38" fillId="2" borderId="1" xfId="0" applyFont="1" applyFill="1" applyBorder="1" applyAlignment="1">
      <alignment horizontal="left"/>
    </xf>
    <xf numFmtId="0" fontId="16" fillId="2" borderId="11" xfId="0" applyFont="1" applyFill="1" applyBorder="1" applyAlignment="1">
      <alignment horizontal="center" vertical="center"/>
    </xf>
    <xf numFmtId="0" fontId="16" fillId="2" borderId="10" xfId="0" applyFont="1" applyFill="1" applyBorder="1" applyAlignment="1">
      <alignment horizontal="center" vertical="center"/>
    </xf>
    <xf numFmtId="0" fontId="12" fillId="7" borderId="1" xfId="0" applyFont="1" applyFill="1" applyBorder="1" applyAlignment="1">
      <alignment horizontal="right"/>
    </xf>
    <xf numFmtId="165" fontId="12" fillId="0" borderId="1" xfId="0" applyNumberFormat="1" applyFont="1" applyBorder="1" applyAlignment="1" applyProtection="1">
      <alignment horizontal="center"/>
      <protection locked="0"/>
    </xf>
    <xf numFmtId="0" fontId="12" fillId="0" borderId="1" xfId="0" applyFont="1" applyBorder="1" applyAlignment="1" applyProtection="1">
      <alignment horizontal="center"/>
      <protection locked="0"/>
    </xf>
    <xf numFmtId="0" fontId="12" fillId="7" borderId="9" xfId="0" applyFont="1" applyFill="1" applyBorder="1" applyAlignment="1">
      <alignment horizontal="left"/>
    </xf>
    <xf numFmtId="0" fontId="12" fillId="7" borderId="10" xfId="0" applyFont="1" applyFill="1" applyBorder="1" applyAlignment="1">
      <alignment horizontal="left"/>
    </xf>
    <xf numFmtId="0" fontId="12" fillId="3" borderId="9" xfId="0" applyFont="1" applyFill="1" applyBorder="1" applyAlignment="1">
      <alignment horizontal="center"/>
    </xf>
    <xf numFmtId="0" fontId="12" fillId="3" borderId="11" xfId="0" applyFont="1" applyFill="1" applyBorder="1" applyAlignment="1">
      <alignment horizontal="center"/>
    </xf>
    <xf numFmtId="0" fontId="12" fillId="3" borderId="10" xfId="0" applyFont="1" applyFill="1" applyBorder="1" applyAlignment="1">
      <alignment horizontal="center"/>
    </xf>
    <xf numFmtId="0" fontId="18" fillId="0" borderId="0" xfId="0" applyFont="1" applyAlignment="1">
      <alignment horizontal="left" wrapText="1"/>
    </xf>
    <xf numFmtId="0" fontId="12" fillId="8" borderId="3" xfId="0" applyFont="1" applyFill="1" applyBorder="1" applyAlignment="1">
      <alignment horizontal="left" vertical="top"/>
    </xf>
    <xf numFmtId="0" fontId="12" fillId="8" borderId="2" xfId="0" applyFont="1" applyFill="1" applyBorder="1" applyAlignment="1">
      <alignment horizontal="left" vertical="top"/>
    </xf>
    <xf numFmtId="0" fontId="12" fillId="8" borderId="4" xfId="0" applyFont="1" applyFill="1" applyBorder="1" applyAlignment="1">
      <alignment horizontal="left" vertical="top"/>
    </xf>
    <xf numFmtId="0" fontId="12" fillId="8" borderId="5" xfId="0" applyFont="1" applyFill="1" applyBorder="1" applyAlignment="1">
      <alignment horizontal="left" vertical="top"/>
    </xf>
    <xf numFmtId="0" fontId="12" fillId="8" borderId="0" xfId="0" applyFont="1" applyFill="1" applyAlignment="1">
      <alignment horizontal="left" vertical="top"/>
    </xf>
    <xf numFmtId="0" fontId="12" fillId="8" borderId="6" xfId="0" applyFont="1" applyFill="1" applyBorder="1" applyAlignment="1">
      <alignment horizontal="left" vertical="top"/>
    </xf>
    <xf numFmtId="0" fontId="12" fillId="8" borderId="7" xfId="0" applyFont="1" applyFill="1" applyBorder="1" applyAlignment="1">
      <alignment horizontal="left" vertical="top"/>
    </xf>
    <xf numFmtId="0" fontId="12" fillId="8" borderId="8" xfId="0" applyFont="1" applyFill="1" applyBorder="1" applyAlignment="1">
      <alignment horizontal="left" vertical="top"/>
    </xf>
    <xf numFmtId="0" fontId="12" fillId="8" borderId="12" xfId="0" applyFont="1" applyFill="1" applyBorder="1" applyAlignment="1">
      <alignment horizontal="left" vertical="top"/>
    </xf>
    <xf numFmtId="49" fontId="18" fillId="0" borderId="0" xfId="0" applyNumberFormat="1" applyFont="1" applyAlignment="1">
      <alignment horizontal="left" wrapText="1"/>
    </xf>
    <xf numFmtId="49" fontId="22" fillId="0" borderId="0" xfId="0" quotePrefix="1" applyNumberFormat="1" applyFont="1" applyAlignment="1">
      <alignment horizontal="left" wrapText="1"/>
    </xf>
    <xf numFmtId="49" fontId="20" fillId="0" borderId="0" xfId="0" applyNumberFormat="1" applyFont="1" applyAlignment="1">
      <alignment horizontal="left" vertical="center" wrapText="1"/>
    </xf>
    <xf numFmtId="49" fontId="27" fillId="0" borderId="0" xfId="0" applyNumberFormat="1" applyFont="1" applyAlignment="1">
      <alignment horizontal="left" wrapText="1"/>
    </xf>
    <xf numFmtId="49" fontId="20" fillId="0" borderId="0" xfId="0" applyNumberFormat="1" applyFont="1" applyAlignment="1">
      <alignment horizontal="left" wrapText="1"/>
    </xf>
    <xf numFmtId="49" fontId="18" fillId="0" borderId="0" xfId="0" quotePrefix="1" applyNumberFormat="1" applyFont="1" applyAlignment="1">
      <alignment horizontal="left" wrapText="1"/>
    </xf>
    <xf numFmtId="0" fontId="12" fillId="7" borderId="1" xfId="0" applyFont="1" applyFill="1" applyBorder="1" applyAlignment="1">
      <alignment horizontal="center"/>
    </xf>
    <xf numFmtId="0" fontId="28" fillId="0" borderId="0" xfId="0" applyFont="1" applyAlignment="1">
      <alignment horizontal="left" vertical="top" wrapText="1"/>
    </xf>
    <xf numFmtId="0" fontId="18" fillId="0" borderId="0" xfId="0" applyFont="1" applyAlignment="1">
      <alignment horizontal="left" vertical="top" wrapText="1"/>
    </xf>
    <xf numFmtId="0" fontId="31" fillId="0" borderId="0" xfId="0" applyFont="1" applyAlignment="1">
      <alignment horizontal="center"/>
    </xf>
    <xf numFmtId="0" fontId="27" fillId="0" borderId="0" xfId="0" applyFont="1" applyAlignment="1">
      <alignment horizontal="left" wrapText="1"/>
    </xf>
    <xf numFmtId="0" fontId="12" fillId="7" borderId="1" xfId="0" applyFont="1" applyFill="1" applyBorder="1" applyAlignment="1">
      <alignment horizontal="left"/>
    </xf>
    <xf numFmtId="0" fontId="16" fillId="7" borderId="1" xfId="0" applyFont="1" applyFill="1" applyBorder="1" applyAlignment="1">
      <alignment horizontal="right"/>
    </xf>
    <xf numFmtId="0" fontId="33" fillId="6" borderId="2" xfId="0" applyFont="1" applyFill="1" applyBorder="1" applyAlignment="1">
      <alignment horizontal="left" vertical="center" wrapText="1"/>
    </xf>
    <xf numFmtId="0" fontId="33" fillId="6" borderId="0" xfId="0" applyFont="1" applyFill="1" applyAlignment="1">
      <alignment horizontal="left" vertical="center" wrapText="1"/>
    </xf>
    <xf numFmtId="0" fontId="22" fillId="0" borderId="0" xfId="0" applyFont="1" applyAlignment="1">
      <alignment horizontal="left" wrapText="1"/>
    </xf>
    <xf numFmtId="0" fontId="25" fillId="0" borderId="0" xfId="0" applyFont="1" applyAlignment="1">
      <alignment horizontal="left" wrapText="1"/>
    </xf>
    <xf numFmtId="0" fontId="12" fillId="0" borderId="9" xfId="0" applyFont="1" applyBorder="1" applyAlignment="1" applyProtection="1">
      <alignment horizontal="center"/>
      <protection locked="0"/>
    </xf>
    <xf numFmtId="0" fontId="12" fillId="0" borderId="11" xfId="0" applyFont="1" applyBorder="1" applyAlignment="1" applyProtection="1">
      <alignment horizontal="center"/>
      <protection locked="0"/>
    </xf>
    <xf numFmtId="0" fontId="12" fillId="0" borderId="10" xfId="0" applyFont="1" applyBorder="1" applyAlignment="1" applyProtection="1">
      <alignment horizontal="center"/>
      <protection locked="0"/>
    </xf>
    <xf numFmtId="0" fontId="12" fillId="7" borderId="11" xfId="0" applyFont="1" applyFill="1" applyBorder="1" applyAlignment="1">
      <alignment horizontal="center"/>
    </xf>
    <xf numFmtId="0" fontId="8" fillId="0" borderId="0" xfId="2" applyFont="1" applyAlignment="1">
      <alignment horizontal="left" vertical="center" wrapText="1"/>
    </xf>
  </cellXfs>
  <cellStyles count="5">
    <cellStyle name="Lien hypertexte" xfId="4" builtinId="8"/>
    <cellStyle name="Monétaire 2" xfId="3" xr:uid="{00000000-0005-0000-0000-000001000000}"/>
    <cellStyle name="Normal" xfId="0" builtinId="0"/>
    <cellStyle name="Normal 2" xfId="2" xr:uid="{00000000-0005-0000-0000-000003000000}"/>
    <cellStyle name="Pourcentage" xfId="1" builtinId="5"/>
  </cellStyles>
  <dxfs count="6">
    <dxf>
      <border outline="0">
        <top style="thin">
          <color auto="1"/>
        </top>
      </border>
    </dxf>
    <dxf>
      <font>
        <b/>
        <i val="0"/>
        <strike val="0"/>
        <condense val="0"/>
        <extend val="0"/>
        <outline val="0"/>
        <shadow val="0"/>
        <u val="none"/>
        <vertAlign val="baseline"/>
        <sz val="10"/>
        <color rgb="FFFFFFFF"/>
        <name val="Arial"/>
        <scheme val="none"/>
      </font>
      <fill>
        <patternFill patternType="solid">
          <fgColor rgb="FFA64D79"/>
          <bgColor rgb="FFBE3691"/>
        </patternFill>
      </fill>
      <alignment horizontal="center" vertical="center" textRotation="0" wrapText="1" indent="0" justifyLastLine="0" shrinkToFit="0" readingOrder="0"/>
    </dxf>
    <dxf>
      <fill>
        <patternFill patternType="none">
          <fgColor indexed="64"/>
          <bgColor auto="1"/>
        </patternFill>
      </fill>
    </dxf>
    <dxf>
      <border outline="0">
        <top style="thin">
          <color indexed="64"/>
        </top>
      </border>
    </dxf>
    <dxf>
      <fill>
        <patternFill patternType="none">
          <fgColor indexed="64"/>
          <bgColor auto="1"/>
        </patternFill>
      </fill>
    </dxf>
    <dxf>
      <font>
        <b/>
        <i val="0"/>
        <strike val="0"/>
        <condense val="0"/>
        <extend val="0"/>
        <outline val="0"/>
        <shadow val="0"/>
        <u val="none"/>
        <vertAlign val="baseline"/>
        <sz val="10"/>
        <color rgb="FFFFFFFF"/>
        <name val="Arial"/>
        <scheme val="none"/>
      </font>
      <fill>
        <patternFill patternType="solid">
          <fgColor rgb="FFA64D79"/>
          <bgColor rgb="FFBE3691"/>
        </patternFill>
      </fill>
      <alignment horizontal="center" vertical="center" textRotation="0" wrapText="1" indent="0" justifyLastLine="0" shrinkToFit="0" readingOrder="0"/>
    </dxf>
  </dxfs>
  <tableStyles count="0" defaultTableStyle="TableStyleMedium2" defaultPivotStyle="PivotStyleLight16"/>
  <colors>
    <mruColors>
      <color rgb="FFFF0066"/>
      <color rgb="FFD60093"/>
      <color rgb="FFCC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10886</xdr:colOff>
      <xdr:row>0</xdr:row>
      <xdr:rowOff>53039</xdr:rowOff>
    </xdr:from>
    <xdr:to>
      <xdr:col>3</xdr:col>
      <xdr:colOff>295718</xdr:colOff>
      <xdr:row>4</xdr:row>
      <xdr:rowOff>226831</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972" y="53039"/>
          <a:ext cx="2198914" cy="96622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F32:F45" totalsRowShown="0" headerRowDxfId="5" dataDxfId="4" tableBorderDxfId="3" headerRowCellStyle="Normal 2">
  <autoFilter ref="F32:F45" xr:uid="{00000000-0009-0000-0100-000001000000}"/>
  <sortState xmlns:xlrd2="http://schemas.microsoft.com/office/spreadsheetml/2017/richdata2" ref="F30:F40">
    <sortCondition ref="F29:F40"/>
  </sortState>
  <tableColumns count="1">
    <tableColumn id="1" xr3:uid="{00000000-0010-0000-0000-000001000000}" name="Professeurs" dataDxfId="2"/>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2" displayName="Tableau2" ref="H32:H52" totalsRowShown="0" headerRowDxfId="1" tableBorderDxfId="0" headerRowCellStyle="Normal 2" dataCellStyle="Normal 2">
  <autoFilter ref="H32:H52" xr:uid="{00000000-0009-0000-0100-000002000000}"/>
  <tableColumns count="1">
    <tableColumn id="1" xr3:uid="{00000000-0010-0000-0100-000001000000}" name="Instruments" dataCellStyle="Normal 2"/>
  </tableColumns>
  <tableStyleInfo name="TableStyleLight16"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O63"/>
  <sheetViews>
    <sheetView showGridLines="0" tabSelected="1" zoomScale="91" zoomScaleNormal="115" zoomScaleSheetLayoutView="85" zoomScalePageLayoutView="40" workbookViewId="0">
      <selection activeCell="J13" sqref="J13"/>
    </sheetView>
  </sheetViews>
  <sheetFormatPr baseColWidth="10" defaultColWidth="11.44140625" defaultRowHeight="14.4"/>
  <cols>
    <col min="1" max="1" width="1.33203125" customWidth="1"/>
    <col min="2" max="2" width="13.6640625" customWidth="1"/>
    <col min="3" max="3" width="14.33203125" customWidth="1"/>
    <col min="4" max="4" width="14.5546875" customWidth="1"/>
    <col min="5" max="6" width="11.6640625" customWidth="1"/>
    <col min="8" max="8" width="11.44140625" customWidth="1"/>
    <col min="9" max="9" width="14.5546875" customWidth="1"/>
    <col min="10" max="10" width="11.33203125" customWidth="1"/>
    <col min="11" max="12" width="11.44140625" customWidth="1"/>
    <col min="13" max="13" width="11" customWidth="1"/>
    <col min="14" max="14" width="17.44140625" customWidth="1"/>
    <col min="15" max="15" width="1.88671875" customWidth="1"/>
  </cols>
  <sheetData>
    <row r="1" spans="1:15" ht="9" customHeight="1"/>
    <row r="2" spans="1:15" hidden="1"/>
    <row r="3" spans="1:15" ht="19.2">
      <c r="A3" s="13"/>
      <c r="B3" s="60"/>
      <c r="C3" s="60"/>
      <c r="D3" s="95" t="s">
        <v>157</v>
      </c>
      <c r="E3" s="95"/>
      <c r="F3" s="95"/>
      <c r="G3" s="95"/>
      <c r="H3" s="95"/>
      <c r="I3" s="95"/>
      <c r="J3" s="95"/>
      <c r="K3" s="95"/>
      <c r="L3" s="95"/>
      <c r="M3" s="95"/>
      <c r="N3" s="95"/>
      <c r="O3" s="13"/>
    </row>
    <row r="4" spans="1:15" ht="33" customHeight="1">
      <c r="A4" s="13"/>
      <c r="B4" s="61"/>
      <c r="C4" s="61"/>
      <c r="D4" s="94" t="s">
        <v>104</v>
      </c>
      <c r="E4" s="94"/>
      <c r="F4" s="94"/>
      <c r="G4" s="94"/>
      <c r="H4" s="94"/>
      <c r="I4" s="94"/>
      <c r="J4" s="94"/>
      <c r="K4" s="94"/>
      <c r="L4" s="94"/>
      <c r="M4" s="94"/>
      <c r="N4" s="94"/>
      <c r="O4" s="13"/>
    </row>
    <row r="5" spans="1:15" s="64" customFormat="1" ht="20.399999999999999" customHeight="1">
      <c r="A5" s="62"/>
      <c r="B5" s="63"/>
      <c r="C5" s="63"/>
      <c r="D5" s="96"/>
      <c r="E5" s="97"/>
      <c r="F5" s="97"/>
      <c r="G5" s="97"/>
      <c r="H5" s="97"/>
      <c r="I5" s="97"/>
      <c r="J5" s="97"/>
      <c r="K5" s="97"/>
      <c r="L5" s="97"/>
      <c r="M5" s="97"/>
      <c r="N5" s="97"/>
      <c r="O5" s="62"/>
    </row>
    <row r="6" spans="1:15" ht="20.25" customHeight="1">
      <c r="A6" s="13"/>
      <c r="B6" s="113" t="s">
        <v>164</v>
      </c>
      <c r="C6" s="113"/>
      <c r="D6" s="106"/>
      <c r="E6" s="107"/>
      <c r="F6" s="107"/>
      <c r="G6" s="107"/>
      <c r="H6" s="108"/>
      <c r="I6" s="105" t="s">
        <v>48</v>
      </c>
      <c r="J6" s="105"/>
      <c r="K6" s="105"/>
      <c r="L6" s="105"/>
      <c r="M6" s="105"/>
      <c r="N6" s="105"/>
      <c r="O6" s="13"/>
    </row>
    <row r="7" spans="1:15" ht="22.5" customHeight="1">
      <c r="A7" s="13"/>
      <c r="B7" s="98" t="s">
        <v>0</v>
      </c>
      <c r="C7" s="98"/>
      <c r="D7" s="106"/>
      <c r="E7" s="107"/>
      <c r="F7" s="107"/>
      <c r="G7" s="107"/>
      <c r="H7" s="108"/>
      <c r="I7" s="36" t="s">
        <v>15</v>
      </c>
      <c r="J7" s="101" t="s">
        <v>16</v>
      </c>
      <c r="K7" s="154"/>
      <c r="L7" s="102"/>
      <c r="M7" s="101" t="s">
        <v>165</v>
      </c>
      <c r="N7" s="102"/>
      <c r="O7" s="13"/>
    </row>
    <row r="8" spans="1:15" ht="20.25" customHeight="1">
      <c r="A8" s="13"/>
      <c r="B8" s="99" t="s">
        <v>166</v>
      </c>
      <c r="C8" s="100"/>
      <c r="D8" s="109"/>
      <c r="E8" s="107"/>
      <c r="F8" s="107"/>
      <c r="G8" s="107"/>
      <c r="H8" s="108"/>
      <c r="I8" s="19"/>
      <c r="J8" s="151"/>
      <c r="K8" s="152"/>
      <c r="L8" s="153"/>
      <c r="M8" s="103"/>
      <c r="N8" s="104"/>
      <c r="O8" s="13"/>
    </row>
    <row r="9" spans="1:15" ht="22.5" customHeight="1">
      <c r="A9" s="13"/>
      <c r="B9" s="21"/>
      <c r="C9" s="114" t="s">
        <v>151</v>
      </c>
      <c r="D9" s="114"/>
      <c r="E9" s="114"/>
      <c r="F9" s="114"/>
      <c r="G9" s="115"/>
      <c r="H9" s="26"/>
      <c r="I9" s="81"/>
      <c r="J9" s="151"/>
      <c r="K9" s="152"/>
      <c r="L9" s="153"/>
      <c r="M9" s="103"/>
      <c r="N9" s="104"/>
      <c r="O9" s="13"/>
    </row>
    <row r="10" spans="1:15" ht="20.25" customHeight="1">
      <c r="A10" s="13"/>
      <c r="B10" s="20"/>
      <c r="C10" s="37" t="s">
        <v>30</v>
      </c>
      <c r="D10" s="37" t="s">
        <v>31</v>
      </c>
      <c r="E10" s="140" t="s">
        <v>150</v>
      </c>
      <c r="F10" s="140"/>
      <c r="G10" s="140"/>
      <c r="H10" s="25"/>
      <c r="I10" s="19"/>
      <c r="J10" s="151"/>
      <c r="K10" s="152"/>
      <c r="L10" s="153"/>
      <c r="M10" s="117"/>
      <c r="N10" s="117"/>
      <c r="O10" s="13"/>
    </row>
    <row r="11" spans="1:15" ht="20.25" customHeight="1">
      <c r="A11" s="13"/>
      <c r="B11" s="50" t="s">
        <v>29</v>
      </c>
      <c r="C11" s="91" t="str">
        <f>IF(D6&lt;&gt;"",D6,"")</f>
        <v/>
      </c>
      <c r="D11" s="91"/>
      <c r="E11" s="118"/>
      <c r="F11" s="118"/>
      <c r="G11" s="118"/>
      <c r="H11" s="25"/>
      <c r="I11" s="19"/>
      <c r="J11" s="151"/>
      <c r="K11" s="152"/>
      <c r="L11" s="153"/>
      <c r="M11" s="117"/>
      <c r="N11" s="117"/>
      <c r="O11" s="13"/>
    </row>
    <row r="12" spans="1:15" ht="21" customHeight="1">
      <c r="A12" s="13"/>
      <c r="B12" s="50" t="s">
        <v>1</v>
      </c>
      <c r="C12" s="91"/>
      <c r="D12" s="91"/>
      <c r="E12" s="118"/>
      <c r="F12" s="118"/>
      <c r="G12" s="118"/>
      <c r="H12" s="25"/>
      <c r="I12" s="25"/>
      <c r="J12" s="28"/>
      <c r="K12" s="147" t="s">
        <v>116</v>
      </c>
      <c r="L12" s="147"/>
      <c r="M12" s="147"/>
      <c r="N12" s="147"/>
      <c r="O12" s="13"/>
    </row>
    <row r="13" spans="1:15" ht="36" customHeight="1">
      <c r="A13" s="13"/>
      <c r="B13" s="51" t="s">
        <v>51</v>
      </c>
      <c r="C13" s="91"/>
      <c r="D13" s="91"/>
      <c r="E13" s="118"/>
      <c r="F13" s="118"/>
      <c r="G13" s="118"/>
      <c r="H13" s="25"/>
      <c r="I13" s="82" t="s">
        <v>32</v>
      </c>
      <c r="J13" s="16" t="s">
        <v>93</v>
      </c>
      <c r="K13" s="148"/>
      <c r="L13" s="148"/>
      <c r="M13" s="148"/>
      <c r="N13" s="148"/>
      <c r="O13" s="13"/>
    </row>
    <row r="14" spans="1:15" ht="6" customHeight="1">
      <c r="A14" s="13"/>
      <c r="B14" s="31"/>
      <c r="C14" s="29"/>
      <c r="D14" s="29"/>
      <c r="E14" s="29"/>
      <c r="F14" s="29"/>
      <c r="G14" s="29"/>
      <c r="H14" s="27"/>
      <c r="I14" s="32"/>
      <c r="J14" s="33"/>
      <c r="K14" s="29"/>
      <c r="L14" s="29"/>
      <c r="M14" s="27"/>
      <c r="N14" s="30"/>
      <c r="O14" s="13"/>
    </row>
    <row r="15" spans="1:15" ht="27.6">
      <c r="A15" s="13"/>
      <c r="B15" s="22" t="s">
        <v>47</v>
      </c>
      <c r="C15" s="23" t="s">
        <v>17</v>
      </c>
      <c r="D15" s="22" t="s">
        <v>22</v>
      </c>
      <c r="E15" s="22" t="s">
        <v>18</v>
      </c>
      <c r="F15" s="92" t="s">
        <v>162</v>
      </c>
      <c r="G15" s="22" t="s">
        <v>94</v>
      </c>
      <c r="H15" s="24" t="str">
        <f>CONCATENATE("Remise"," ",J13)</f>
        <v xml:space="preserve">Remise Tarif Plein </v>
      </c>
      <c r="I15" s="22" t="s">
        <v>17</v>
      </c>
      <c r="J15" s="22" t="s">
        <v>22</v>
      </c>
      <c r="K15" s="22" t="s">
        <v>18</v>
      </c>
      <c r="L15" s="92" t="s">
        <v>162</v>
      </c>
      <c r="M15" s="22" t="s">
        <v>120</v>
      </c>
      <c r="N15" s="22" t="s">
        <v>26</v>
      </c>
      <c r="O15" s="13"/>
    </row>
    <row r="16" spans="1:15" ht="35.25" customHeight="1">
      <c r="A16" s="13"/>
      <c r="B16" s="38" t="str">
        <f>IF(J8="","",J8)</f>
        <v/>
      </c>
      <c r="C16" s="18"/>
      <c r="D16" s="80"/>
      <c r="E16" s="17"/>
      <c r="F16" s="16"/>
      <c r="G16" s="53">
        <f>IF(OR(B16="",C16=""),0,VLOOKUP(C16,Feuil2!$A$4:$B$23,2))</f>
        <v>0</v>
      </c>
      <c r="H16" s="53">
        <f>IF(OR(B16="",C16="",B16=B15),0,VLOOKUP(C16,Feuil2!$A$4:$B$23,2)-VLOOKUP(C16,Feuil2!$A$4:$F$23,MATCH(Feuil1!$J$13,Feuil2!$A$3:'Feuil2'!$F$3,0)))</f>
        <v>0</v>
      </c>
      <c r="I16" s="18"/>
      <c r="J16" s="80"/>
      <c r="K16" s="17"/>
      <c r="L16" s="16"/>
      <c r="M16" s="53">
        <f>IF(OR(B16="",I16=""),0,IF(I16=Feuil2!$A$20,VLOOKUP(I16,Feuil2!$A$4:$F$23,MATCH(Feuil1!$J$13,Feuil2!$A$3:'Feuil2'!$F$3,0)),VLOOKUP(I16,Feuil2!$A$4:$B$23,2)))</f>
        <v>0</v>
      </c>
      <c r="N16" s="53">
        <f>G16-H16+M16</f>
        <v>0</v>
      </c>
      <c r="O16" s="13"/>
    </row>
    <row r="17" spans="1:15" ht="36.75" customHeight="1">
      <c r="A17" s="14"/>
      <c r="B17" s="38" t="str">
        <f t="shared" ref="B17:B19" si="0">IF(J9="","",J9)</f>
        <v/>
      </c>
      <c r="C17" s="18"/>
      <c r="D17" s="80"/>
      <c r="E17" s="17"/>
      <c r="F17" s="16"/>
      <c r="G17" s="53">
        <f>IF(OR(B17="",C17=""),0,VLOOKUP(C17,Feuil2!$A$4:$B$23,2))</f>
        <v>0</v>
      </c>
      <c r="H17" s="53">
        <f>IF(OR(B17="",C17="",B17=B16),0,VLOOKUP(C17,Feuil2!$A$4:$B$23,2)-VLOOKUP(C17,Feuil2!$A$4:$F$23,MATCH(Feuil1!$J$13,Feuil2!$A$3:'Feuil2'!$F$3,0)))</f>
        <v>0</v>
      </c>
      <c r="I17" s="18"/>
      <c r="J17" s="80"/>
      <c r="K17" s="17"/>
      <c r="L17" s="16"/>
      <c r="M17" s="53">
        <f>IF(OR(B17="",I17=""),0,IF(I17=Feuil2!$A$20,VLOOKUP(I17,Feuil2!$A$4:$F$23,MATCH(Feuil1!$J$13,Feuil2!$A$3:'Feuil2'!$F$3,0)),VLOOKUP(I17,Feuil2!$A$4:$B$23,2)))</f>
        <v>0</v>
      </c>
      <c r="N17" s="53">
        <f>G17-H17+M17</f>
        <v>0</v>
      </c>
      <c r="O17" s="15"/>
    </row>
    <row r="18" spans="1:15" ht="35.25" customHeight="1">
      <c r="A18" s="13"/>
      <c r="B18" s="38" t="str">
        <f t="shared" si="0"/>
        <v/>
      </c>
      <c r="C18" s="18"/>
      <c r="D18" s="80"/>
      <c r="E18" s="17"/>
      <c r="F18" s="16"/>
      <c r="G18" s="53">
        <f>IF(OR(B18="",C18=""),0,VLOOKUP(C18,Feuil2!$A$4:$B$23,2))</f>
        <v>0</v>
      </c>
      <c r="H18" s="53">
        <f>IF(OR(B18="",C18="",B18=B17),0,VLOOKUP(C18,Feuil2!$A$4:$B$23,2)-VLOOKUP(C18,Feuil2!$A$4:$F$23,MATCH(Feuil1!$J$13,Feuil2!$A$3:'Feuil2'!$F$3,0)))</f>
        <v>0</v>
      </c>
      <c r="I18" s="18"/>
      <c r="J18" s="80"/>
      <c r="K18" s="17"/>
      <c r="L18" s="16"/>
      <c r="M18" s="53">
        <f>IF(OR(B18="",I18=""),0,IF(I18=Feuil2!$A$20,VLOOKUP(I18,Feuil2!$A$4:$F$23,MATCH(Feuil1!$J$13,Feuil2!$A$3:'Feuil2'!$F$3,0)),VLOOKUP(I18,Feuil2!$A$4:$B$23,2)))</f>
        <v>0</v>
      </c>
      <c r="N18" s="53">
        <f>G18-H18+M18</f>
        <v>0</v>
      </c>
      <c r="O18" s="13"/>
    </row>
    <row r="19" spans="1:15" ht="36.75" customHeight="1">
      <c r="A19" s="13"/>
      <c r="B19" s="38" t="str">
        <f t="shared" si="0"/>
        <v/>
      </c>
      <c r="C19" s="18"/>
      <c r="D19" s="80"/>
      <c r="E19" s="17"/>
      <c r="F19" s="16"/>
      <c r="G19" s="53">
        <f>IF(OR(B19="",C19=""),0,VLOOKUP(C19,Feuil2!$A$4:$B$23,2))</f>
        <v>0</v>
      </c>
      <c r="H19" s="53">
        <f>IF(OR(B19="",C19="",B19=B18),0,VLOOKUP(C19,Feuil2!$A$4:$B$23,2)-VLOOKUP(C19,Feuil2!$A$4:$F$23,MATCH(Feuil1!$J$13,Feuil2!$A$3:'Feuil2'!$F$3,0)))</f>
        <v>0</v>
      </c>
      <c r="I19" s="18"/>
      <c r="J19" s="80"/>
      <c r="K19" s="17"/>
      <c r="L19" s="16"/>
      <c r="M19" s="53">
        <f>IF(OR(B19="",I19=""),0,IF(I19=Feuil2!$A$20,VLOOKUP(I19,Feuil2!$A$4:$F$23,MATCH(Feuil1!$J$13,Feuil2!$A$3:'Feuil2'!$F$3,0)),VLOOKUP(I19,Feuil2!$A$4:$B$23,2)))</f>
        <v>0</v>
      </c>
      <c r="N19" s="53">
        <f>G19-H19+M19</f>
        <v>0</v>
      </c>
      <c r="O19" s="13"/>
    </row>
    <row r="20" spans="1:15" ht="18" customHeight="1">
      <c r="A20" s="13"/>
      <c r="B20" s="34" t="s">
        <v>33</v>
      </c>
      <c r="C20" s="25"/>
      <c r="D20" s="25"/>
      <c r="E20" s="25"/>
      <c r="F20" s="25"/>
      <c r="G20" s="25"/>
      <c r="H20" s="25"/>
      <c r="I20" s="25"/>
      <c r="J20" s="116" t="s">
        <v>27</v>
      </c>
      <c r="K20" s="116"/>
      <c r="L20" s="116"/>
      <c r="M20" s="116"/>
      <c r="N20" s="54">
        <f>SUM(N16:N19)</f>
        <v>0</v>
      </c>
      <c r="O20" s="13"/>
    </row>
    <row r="21" spans="1:15" ht="18" customHeight="1">
      <c r="A21" s="13"/>
      <c r="B21" s="121" t="s">
        <v>34</v>
      </c>
      <c r="C21" s="122"/>
      <c r="D21" s="122"/>
      <c r="E21" s="123"/>
      <c r="F21" s="25"/>
      <c r="G21" s="35"/>
      <c r="H21" s="35"/>
      <c r="I21" s="35"/>
      <c r="J21" s="116" t="s">
        <v>89</v>
      </c>
      <c r="K21" s="116"/>
      <c r="L21" s="116"/>
      <c r="M21" s="116"/>
      <c r="N21" s="54">
        <f>35*MIN(COUNTA(M8:M11),2)</f>
        <v>0</v>
      </c>
      <c r="O21" s="13"/>
    </row>
    <row r="22" spans="1:15" ht="15.75" customHeight="1">
      <c r="A22" s="13"/>
      <c r="B22" s="37" t="s">
        <v>35</v>
      </c>
      <c r="C22" s="119" t="s">
        <v>36</v>
      </c>
      <c r="D22" s="120"/>
      <c r="E22" s="90" t="str">
        <f>Feuil3!F3</f>
        <v>0</v>
      </c>
      <c r="F22" s="25"/>
      <c r="G22" s="35"/>
      <c r="H22" s="35"/>
      <c r="I22" s="35"/>
      <c r="J22" s="116" t="s">
        <v>28</v>
      </c>
      <c r="K22" s="116"/>
      <c r="L22" s="116"/>
      <c r="M22" s="116"/>
      <c r="N22" s="55"/>
      <c r="O22" s="13"/>
    </row>
    <row r="23" spans="1:15" ht="15" customHeight="1">
      <c r="A23" s="13"/>
      <c r="B23" s="37" t="s">
        <v>37</v>
      </c>
      <c r="C23" s="119" t="s">
        <v>38</v>
      </c>
      <c r="D23" s="120"/>
      <c r="E23" s="90" t="str">
        <f>Feuil3!F4</f>
        <v>2x0</v>
      </c>
      <c r="F23" s="25"/>
      <c r="G23" s="25"/>
      <c r="H23" s="25"/>
      <c r="I23" s="93" t="s">
        <v>49</v>
      </c>
      <c r="J23" s="146" t="s">
        <v>26</v>
      </c>
      <c r="K23" s="146"/>
      <c r="L23" s="146"/>
      <c r="M23" s="146"/>
      <c r="N23" s="56">
        <f>SUM(N20:N22)</f>
        <v>0</v>
      </c>
      <c r="O23" s="13"/>
    </row>
    <row r="24" spans="1:15" ht="15" customHeight="1">
      <c r="A24" s="13"/>
      <c r="B24" s="37" t="s">
        <v>39</v>
      </c>
      <c r="C24" s="119" t="s">
        <v>43</v>
      </c>
      <c r="D24" s="120"/>
      <c r="E24" s="90" t="str">
        <f>Feuil3!F5</f>
        <v>3x0</v>
      </c>
      <c r="F24" s="25"/>
      <c r="G24" s="44" t="s">
        <v>44</v>
      </c>
      <c r="H24" s="45"/>
      <c r="I24" s="41"/>
      <c r="J24" s="125"/>
      <c r="K24" s="126"/>
      <c r="L24" s="126"/>
      <c r="M24" s="126"/>
      <c r="N24" s="127"/>
      <c r="O24" s="13"/>
    </row>
    <row r="25" spans="1:15" ht="15" customHeight="1">
      <c r="A25" s="13"/>
      <c r="B25" s="37" t="s">
        <v>40</v>
      </c>
      <c r="C25" s="119" t="s">
        <v>70</v>
      </c>
      <c r="D25" s="120"/>
      <c r="E25" s="90" t="str">
        <f>Feuil3!F6</f>
        <v>4x0</v>
      </c>
      <c r="F25" s="25"/>
      <c r="G25" s="44" t="s">
        <v>45</v>
      </c>
      <c r="H25" s="45"/>
      <c r="I25" s="79"/>
      <c r="J25" s="128"/>
      <c r="K25" s="129"/>
      <c r="L25" s="129"/>
      <c r="M25" s="129"/>
      <c r="N25" s="130"/>
      <c r="O25" s="13"/>
    </row>
    <row r="26" spans="1:15" ht="15" customHeight="1">
      <c r="A26" s="13"/>
      <c r="B26" s="37" t="s">
        <v>41</v>
      </c>
      <c r="C26" s="42" t="s">
        <v>69</v>
      </c>
      <c r="D26" s="42"/>
      <c r="E26" s="90" t="str">
        <f>Feuil3!F7</f>
        <v>5x0</v>
      </c>
      <c r="F26" s="25"/>
      <c r="G26" s="43" t="s">
        <v>46</v>
      </c>
      <c r="H26" s="43"/>
      <c r="I26" s="41"/>
      <c r="J26" s="128"/>
      <c r="K26" s="129"/>
      <c r="L26" s="129"/>
      <c r="M26" s="129"/>
      <c r="N26" s="130"/>
      <c r="O26" s="13"/>
    </row>
    <row r="27" spans="1:15" ht="15" customHeight="1">
      <c r="A27" s="13"/>
      <c r="B27" s="37" t="s">
        <v>42</v>
      </c>
      <c r="C27" s="145" t="s">
        <v>149</v>
      </c>
      <c r="D27" s="145"/>
      <c r="E27" s="90" t="str">
        <f>Feuil3!F8</f>
        <v>10x0</v>
      </c>
      <c r="F27" s="25"/>
      <c r="G27" s="35"/>
      <c r="H27" s="35"/>
      <c r="I27" s="35"/>
      <c r="J27" s="131"/>
      <c r="K27" s="132"/>
      <c r="L27" s="132"/>
      <c r="M27" s="132"/>
      <c r="N27" s="133"/>
      <c r="O27" s="13"/>
    </row>
    <row r="28" spans="1:15" ht="14.4" customHeight="1">
      <c r="B28" s="141" t="s">
        <v>95</v>
      </c>
      <c r="C28" s="142"/>
      <c r="D28" s="142"/>
      <c r="E28" s="142"/>
      <c r="F28" s="142"/>
      <c r="G28" s="142"/>
      <c r="H28" s="142"/>
      <c r="I28" s="142"/>
      <c r="J28" s="142"/>
      <c r="K28" s="142"/>
      <c r="L28" s="142"/>
      <c r="M28" s="142"/>
      <c r="N28" s="142"/>
    </row>
    <row r="29" spans="1:15">
      <c r="B29" s="142"/>
      <c r="C29" s="142"/>
      <c r="D29" s="142"/>
      <c r="E29" s="142"/>
      <c r="F29" s="142"/>
      <c r="G29" s="142"/>
      <c r="H29" s="142"/>
      <c r="I29" s="142"/>
      <c r="J29" s="142"/>
      <c r="K29" s="142"/>
      <c r="L29" s="142"/>
      <c r="M29" s="142"/>
      <c r="N29" s="142"/>
    </row>
    <row r="30" spans="1:15" ht="40.950000000000003" customHeight="1">
      <c r="B30" s="142"/>
      <c r="C30" s="142"/>
      <c r="D30" s="142"/>
      <c r="E30" s="142"/>
      <c r="F30" s="142"/>
      <c r="G30" s="142"/>
      <c r="H30" s="142"/>
      <c r="I30" s="142"/>
      <c r="J30" s="142"/>
      <c r="K30" s="142"/>
      <c r="L30" s="142"/>
      <c r="M30" s="142"/>
      <c r="N30" s="142"/>
    </row>
    <row r="31" spans="1:15" ht="16.2" customHeight="1">
      <c r="B31" s="57" t="s">
        <v>71</v>
      </c>
      <c r="C31" s="52"/>
      <c r="D31" s="52"/>
      <c r="E31" s="52"/>
      <c r="F31" s="52"/>
      <c r="G31" s="52"/>
      <c r="H31" s="52"/>
      <c r="I31" s="52"/>
      <c r="J31" s="52"/>
      <c r="K31" s="52"/>
      <c r="L31" s="52"/>
      <c r="M31" s="52"/>
      <c r="N31" s="52"/>
    </row>
    <row r="32" spans="1:15">
      <c r="B32" s="143" t="s">
        <v>72</v>
      </c>
      <c r="C32" s="143"/>
      <c r="D32" s="143"/>
      <c r="E32" s="143"/>
      <c r="F32" s="143"/>
      <c r="G32" s="143"/>
      <c r="H32" s="143"/>
      <c r="I32" s="143"/>
      <c r="J32" s="143"/>
      <c r="K32" s="143"/>
      <c r="L32" s="143"/>
      <c r="M32" s="143"/>
      <c r="N32" s="143"/>
    </row>
    <row r="33" spans="1:14">
      <c r="A33" s="46"/>
      <c r="B33" s="124" t="s">
        <v>64</v>
      </c>
      <c r="C33" s="124"/>
      <c r="D33" s="124"/>
      <c r="E33" s="124"/>
      <c r="F33" s="124"/>
      <c r="G33" s="124"/>
      <c r="H33" s="124"/>
      <c r="I33" s="124"/>
      <c r="J33" s="124"/>
      <c r="K33" s="124"/>
      <c r="L33" s="124"/>
      <c r="M33" s="124"/>
      <c r="N33" s="124"/>
    </row>
    <row r="34" spans="1:14">
      <c r="A34" s="46"/>
      <c r="B34" s="144" t="s">
        <v>73</v>
      </c>
      <c r="C34" s="124"/>
      <c r="D34" s="124"/>
      <c r="E34" s="124"/>
      <c r="F34" s="124"/>
      <c r="G34" s="124"/>
      <c r="H34" s="124"/>
      <c r="I34" s="124"/>
      <c r="J34" s="124"/>
      <c r="K34" s="124"/>
      <c r="L34" s="124"/>
      <c r="M34" s="124"/>
      <c r="N34" s="124"/>
    </row>
    <row r="35" spans="1:14" ht="16.8" customHeight="1">
      <c r="A35" s="46"/>
      <c r="B35" s="124" t="s">
        <v>75</v>
      </c>
      <c r="C35" s="124"/>
      <c r="D35" s="124"/>
      <c r="E35" s="124"/>
      <c r="F35" s="124"/>
      <c r="G35" s="124"/>
      <c r="H35" s="124"/>
      <c r="I35" s="124"/>
      <c r="J35" s="124"/>
      <c r="K35" s="124"/>
      <c r="L35" s="124"/>
      <c r="M35" s="124"/>
      <c r="N35" s="124"/>
    </row>
    <row r="36" spans="1:14" ht="15" customHeight="1">
      <c r="A36" s="46"/>
      <c r="B36" s="124" t="s">
        <v>76</v>
      </c>
      <c r="C36" s="124"/>
      <c r="D36" s="124"/>
      <c r="E36" s="124"/>
      <c r="F36" s="124"/>
      <c r="G36" s="124"/>
      <c r="H36" s="124"/>
      <c r="I36" s="124"/>
      <c r="J36" s="124"/>
      <c r="K36" s="124"/>
      <c r="L36" s="124"/>
      <c r="M36" s="124"/>
      <c r="N36" s="124"/>
    </row>
    <row r="37" spans="1:14" ht="12" customHeight="1">
      <c r="A37" s="46"/>
      <c r="B37" s="149" t="s">
        <v>65</v>
      </c>
      <c r="C37" s="149"/>
      <c r="D37" s="149"/>
      <c r="E37" s="149"/>
      <c r="F37" s="149"/>
      <c r="G37" s="149"/>
      <c r="H37" s="149"/>
      <c r="I37" s="149"/>
      <c r="J37" s="149"/>
      <c r="K37" s="149"/>
      <c r="L37" s="149"/>
      <c r="M37" s="149"/>
      <c r="N37" s="149"/>
    </row>
    <row r="38" spans="1:14" ht="25.5" customHeight="1">
      <c r="A38" s="46"/>
      <c r="B38" s="149" t="s">
        <v>66</v>
      </c>
      <c r="C38" s="149"/>
      <c r="D38" s="149"/>
      <c r="E38" s="149"/>
      <c r="F38" s="149"/>
      <c r="G38" s="149"/>
      <c r="H38" s="149"/>
      <c r="I38" s="149"/>
      <c r="J38" s="149"/>
      <c r="K38" s="149"/>
      <c r="L38" s="149"/>
      <c r="M38" s="149"/>
      <c r="N38" s="149"/>
    </row>
    <row r="39" spans="1:14">
      <c r="A39" s="46"/>
      <c r="B39" s="150" t="s">
        <v>61</v>
      </c>
      <c r="C39" s="150"/>
      <c r="D39" s="150"/>
      <c r="E39" s="150"/>
      <c r="F39" s="150"/>
      <c r="G39" s="150"/>
      <c r="H39" s="150"/>
      <c r="I39" s="150"/>
      <c r="J39" s="150"/>
      <c r="K39" s="150"/>
      <c r="L39" s="150"/>
      <c r="M39" s="150"/>
      <c r="N39" s="150"/>
    </row>
    <row r="40" spans="1:14">
      <c r="A40" s="46"/>
      <c r="B40" s="134" t="s">
        <v>67</v>
      </c>
      <c r="C40" s="134"/>
      <c r="D40" s="134"/>
      <c r="E40" s="134"/>
      <c r="F40" s="134"/>
      <c r="G40" s="134"/>
      <c r="H40" s="134"/>
      <c r="I40" s="134"/>
      <c r="J40" s="134"/>
      <c r="K40" s="134"/>
      <c r="L40" s="134"/>
      <c r="M40" s="134"/>
      <c r="N40" s="134"/>
    </row>
    <row r="41" spans="1:14">
      <c r="A41" s="46"/>
      <c r="B41" s="134" t="s">
        <v>68</v>
      </c>
      <c r="C41" s="134"/>
      <c r="D41" s="134"/>
      <c r="E41" s="134"/>
      <c r="F41" s="134"/>
      <c r="G41" s="134"/>
      <c r="H41" s="134"/>
      <c r="I41" s="134"/>
      <c r="J41" s="134"/>
      <c r="K41" s="134"/>
      <c r="L41" s="134"/>
      <c r="M41" s="134"/>
      <c r="N41" s="134"/>
    </row>
    <row r="42" spans="1:14">
      <c r="A42" s="47"/>
      <c r="B42" s="134" t="s">
        <v>85</v>
      </c>
      <c r="C42" s="134"/>
      <c r="D42" s="134"/>
      <c r="E42" s="134"/>
      <c r="F42" s="134"/>
      <c r="G42" s="134"/>
      <c r="H42" s="134"/>
      <c r="I42" s="134"/>
      <c r="J42" s="134"/>
      <c r="K42" s="134"/>
      <c r="L42" s="134"/>
      <c r="M42" s="134"/>
      <c r="N42" s="134"/>
    </row>
    <row r="43" spans="1:14">
      <c r="A43" s="47"/>
      <c r="B43" s="134" t="s">
        <v>78</v>
      </c>
      <c r="C43" s="134"/>
      <c r="D43" s="134"/>
      <c r="E43" s="134"/>
      <c r="F43" s="134"/>
      <c r="G43" s="134"/>
      <c r="H43" s="134"/>
      <c r="I43" s="134"/>
      <c r="J43" s="134"/>
      <c r="K43" s="134"/>
      <c r="L43" s="134"/>
      <c r="M43" s="134"/>
      <c r="N43" s="134"/>
    </row>
    <row r="44" spans="1:14">
      <c r="A44" s="47"/>
      <c r="B44" s="112" t="s">
        <v>117</v>
      </c>
      <c r="C44" s="112"/>
      <c r="D44" s="112"/>
      <c r="E44" s="112"/>
      <c r="F44" s="112"/>
      <c r="G44" s="112"/>
      <c r="H44" s="112"/>
      <c r="I44" s="112"/>
      <c r="J44" s="112"/>
      <c r="K44" s="112"/>
      <c r="L44" s="112"/>
      <c r="M44" s="112"/>
      <c r="N44" s="112"/>
    </row>
    <row r="45" spans="1:14">
      <c r="A45" s="47"/>
      <c r="B45" s="112" t="s">
        <v>77</v>
      </c>
      <c r="C45" s="112"/>
      <c r="D45" s="112"/>
      <c r="E45" s="112"/>
      <c r="F45" s="112"/>
      <c r="G45" s="112"/>
      <c r="H45" s="112"/>
      <c r="I45" s="112"/>
      <c r="J45" s="112"/>
      <c r="K45" s="112"/>
      <c r="L45" s="112"/>
      <c r="M45" s="112"/>
      <c r="N45" s="112"/>
    </row>
    <row r="46" spans="1:14">
      <c r="A46" s="47"/>
      <c r="B46" s="138" t="s">
        <v>74</v>
      </c>
      <c r="C46" s="134"/>
      <c r="D46" s="134"/>
      <c r="E46" s="134"/>
      <c r="F46" s="134"/>
      <c r="G46" s="134"/>
      <c r="H46" s="134"/>
      <c r="I46" s="134"/>
      <c r="J46" s="134"/>
      <c r="K46" s="134"/>
      <c r="L46" s="134"/>
      <c r="M46" s="134"/>
      <c r="N46" s="134"/>
    </row>
    <row r="47" spans="1:14" ht="40.200000000000003" customHeight="1">
      <c r="A47" s="47"/>
      <c r="B47" s="110" t="s">
        <v>119</v>
      </c>
      <c r="C47" s="111"/>
      <c r="D47" s="111"/>
      <c r="E47" s="111"/>
      <c r="F47" s="111"/>
      <c r="G47" s="111"/>
      <c r="H47" s="111"/>
      <c r="I47" s="111"/>
      <c r="J47" s="111"/>
      <c r="K47" s="111"/>
      <c r="L47" s="111"/>
      <c r="M47" s="111"/>
      <c r="N47" s="111"/>
    </row>
    <row r="48" spans="1:14">
      <c r="A48" s="47"/>
      <c r="B48" s="112" t="s">
        <v>91</v>
      </c>
      <c r="C48" s="112"/>
      <c r="D48" s="112"/>
      <c r="E48" s="112"/>
      <c r="F48" s="112"/>
      <c r="G48" s="112"/>
      <c r="H48" s="112"/>
      <c r="I48" s="112"/>
      <c r="J48" s="112"/>
      <c r="K48" s="112"/>
      <c r="L48" s="112"/>
      <c r="M48" s="112"/>
      <c r="N48" s="112"/>
    </row>
    <row r="49" spans="1:14" ht="25.2" customHeight="1">
      <c r="A49" s="48"/>
      <c r="B49" s="134" t="s">
        <v>118</v>
      </c>
      <c r="C49" s="134"/>
      <c r="D49" s="134"/>
      <c r="E49" s="134"/>
      <c r="F49" s="134"/>
      <c r="G49" s="134"/>
      <c r="H49" s="134"/>
      <c r="I49" s="134"/>
      <c r="J49" s="134"/>
      <c r="K49" s="134"/>
      <c r="L49" s="134"/>
      <c r="M49" s="134"/>
      <c r="N49" s="134"/>
    </row>
    <row r="50" spans="1:14" ht="15.75" customHeight="1">
      <c r="A50" s="47"/>
      <c r="B50" s="136" t="s">
        <v>79</v>
      </c>
      <c r="C50" s="136"/>
      <c r="D50" s="136"/>
      <c r="E50" s="136"/>
      <c r="F50" s="136"/>
      <c r="G50" s="136"/>
      <c r="H50" s="136"/>
      <c r="I50" s="136"/>
      <c r="J50" s="136"/>
      <c r="K50" s="136"/>
      <c r="L50" s="136"/>
      <c r="M50" s="136"/>
      <c r="N50" s="136"/>
    </row>
    <row r="51" spans="1:14" ht="25.2" customHeight="1">
      <c r="A51" s="47"/>
      <c r="B51" s="112" t="s">
        <v>134</v>
      </c>
      <c r="C51" s="112"/>
      <c r="D51" s="112"/>
      <c r="E51" s="112"/>
      <c r="F51" s="112"/>
      <c r="G51" s="112"/>
      <c r="H51" s="112"/>
      <c r="I51" s="112"/>
      <c r="J51" s="112"/>
      <c r="K51" s="112"/>
      <c r="L51" s="112"/>
      <c r="M51" s="112"/>
      <c r="N51" s="112"/>
    </row>
    <row r="52" spans="1:14" ht="12.75" customHeight="1">
      <c r="A52" s="47"/>
      <c r="B52" s="137" t="s">
        <v>88</v>
      </c>
      <c r="C52" s="138"/>
      <c r="D52" s="138"/>
      <c r="E52" s="138"/>
      <c r="F52" s="138"/>
      <c r="G52" s="138"/>
      <c r="H52" s="138"/>
      <c r="I52" s="138"/>
      <c r="J52" s="138"/>
      <c r="K52" s="138"/>
      <c r="L52" s="138"/>
      <c r="M52" s="138"/>
      <c r="N52" s="138"/>
    </row>
    <row r="53" spans="1:14" ht="26.25" customHeight="1">
      <c r="A53" s="47"/>
      <c r="B53" s="134" t="s">
        <v>92</v>
      </c>
      <c r="C53" s="134"/>
      <c r="D53" s="134"/>
      <c r="E53" s="134"/>
      <c r="F53" s="134"/>
      <c r="G53" s="134"/>
      <c r="H53" s="134"/>
      <c r="I53" s="134"/>
      <c r="J53" s="134"/>
      <c r="K53" s="134"/>
      <c r="L53" s="134"/>
      <c r="M53" s="134"/>
      <c r="N53" s="134"/>
    </row>
    <row r="54" spans="1:14" ht="12.75" customHeight="1">
      <c r="A54" s="47"/>
      <c r="B54" s="139" t="s">
        <v>97</v>
      </c>
      <c r="C54" s="134"/>
      <c r="D54" s="134"/>
      <c r="E54" s="134"/>
      <c r="F54" s="134"/>
      <c r="G54" s="134"/>
      <c r="H54" s="134"/>
      <c r="I54" s="134"/>
      <c r="J54" s="134"/>
      <c r="K54" s="134"/>
      <c r="L54" s="134"/>
      <c r="M54" s="134"/>
      <c r="N54" s="134"/>
    </row>
    <row r="55" spans="1:14" ht="15" customHeight="1">
      <c r="B55" s="138" t="s">
        <v>80</v>
      </c>
      <c r="C55" s="134"/>
      <c r="D55" s="134"/>
      <c r="E55" s="134"/>
      <c r="F55" s="134"/>
      <c r="G55" s="134"/>
      <c r="H55" s="134"/>
      <c r="I55" s="134"/>
      <c r="J55" s="134"/>
      <c r="K55" s="134"/>
      <c r="L55" s="134"/>
      <c r="M55" s="134"/>
      <c r="N55" s="134"/>
    </row>
    <row r="56" spans="1:14" ht="40.200000000000003" customHeight="1">
      <c r="B56" s="134" t="s">
        <v>81</v>
      </c>
      <c r="C56" s="134"/>
      <c r="D56" s="134"/>
      <c r="E56" s="134"/>
      <c r="F56" s="134"/>
      <c r="G56" s="134"/>
      <c r="H56" s="134"/>
      <c r="I56" s="134"/>
      <c r="J56" s="134"/>
      <c r="K56" s="134"/>
      <c r="L56" s="134"/>
      <c r="M56" s="134"/>
      <c r="N56" s="134"/>
    </row>
    <row r="57" spans="1:14" ht="15" customHeight="1">
      <c r="B57" s="49" t="s">
        <v>62</v>
      </c>
      <c r="C57" s="49" t="s">
        <v>63</v>
      </c>
      <c r="D57" s="65"/>
      <c r="E57" s="65"/>
      <c r="F57" s="65"/>
      <c r="G57" s="65"/>
      <c r="H57" s="65"/>
      <c r="I57" s="65"/>
      <c r="J57" s="65"/>
      <c r="K57" s="65"/>
      <c r="L57" s="65"/>
      <c r="M57" s="65"/>
      <c r="N57" s="65"/>
    </row>
    <row r="58" spans="1:14" ht="15" customHeight="1">
      <c r="B58" s="138" t="s">
        <v>82</v>
      </c>
      <c r="C58" s="138"/>
      <c r="D58" s="138"/>
      <c r="E58" s="138"/>
      <c r="F58" s="138"/>
      <c r="G58" s="138"/>
      <c r="H58" s="138"/>
      <c r="I58" s="138"/>
      <c r="J58" s="138"/>
      <c r="K58" s="138"/>
      <c r="L58" s="138"/>
      <c r="M58" s="138"/>
      <c r="N58" s="138"/>
    </row>
    <row r="59" spans="1:14" ht="15" customHeight="1">
      <c r="B59" s="112" t="s">
        <v>163</v>
      </c>
      <c r="C59" s="112"/>
      <c r="D59" s="112"/>
      <c r="E59" s="112"/>
      <c r="F59" s="112"/>
      <c r="G59" s="112"/>
      <c r="H59" s="112"/>
      <c r="I59" s="112"/>
      <c r="J59" s="112"/>
      <c r="K59" s="112"/>
      <c r="L59" s="112"/>
      <c r="M59" s="112"/>
      <c r="N59" s="112"/>
    </row>
    <row r="60" spans="1:14" ht="26.25" customHeight="1">
      <c r="B60" s="112" t="s">
        <v>90</v>
      </c>
      <c r="C60" s="112"/>
      <c r="D60" s="112"/>
      <c r="E60" s="112"/>
      <c r="F60" s="112"/>
      <c r="G60" s="112"/>
      <c r="H60" s="112"/>
      <c r="I60" s="112"/>
      <c r="J60" s="112"/>
      <c r="K60" s="112"/>
      <c r="L60" s="112"/>
      <c r="M60" s="112"/>
      <c r="N60" s="112"/>
    </row>
    <row r="61" spans="1:14" ht="12.75" customHeight="1">
      <c r="B61" s="112" t="s">
        <v>83</v>
      </c>
      <c r="C61" s="112"/>
      <c r="D61" s="112"/>
      <c r="E61" s="112"/>
      <c r="F61" s="112"/>
      <c r="G61" s="112"/>
      <c r="H61" s="112"/>
      <c r="I61" s="112"/>
      <c r="J61" s="112"/>
      <c r="K61" s="112"/>
      <c r="L61" s="112"/>
      <c r="M61" s="112"/>
      <c r="N61" s="112"/>
    </row>
    <row r="62" spans="1:14" ht="26.25" customHeight="1">
      <c r="B62" s="135" t="s">
        <v>96</v>
      </c>
      <c r="C62" s="112"/>
      <c r="D62" s="112"/>
      <c r="E62" s="112"/>
      <c r="F62" s="112"/>
      <c r="G62" s="112"/>
      <c r="H62" s="112"/>
      <c r="I62" s="112"/>
      <c r="J62" s="112"/>
      <c r="K62" s="112"/>
      <c r="L62" s="112"/>
      <c r="M62" s="112"/>
      <c r="N62" s="112"/>
    </row>
    <row r="63" spans="1:14" ht="13.5" customHeight="1">
      <c r="B63" s="134" t="s">
        <v>84</v>
      </c>
      <c r="C63" s="134"/>
      <c r="D63" s="134"/>
      <c r="E63" s="134"/>
      <c r="F63" s="134"/>
      <c r="G63" s="134"/>
      <c r="H63" s="134"/>
      <c r="I63" s="134"/>
      <c r="J63" s="134"/>
      <c r="K63" s="134"/>
      <c r="L63" s="134"/>
      <c r="M63" s="134"/>
      <c r="N63" s="134"/>
    </row>
  </sheetData>
  <sheetProtection algorithmName="SHA-512" hashValue="R0zubMvqglKa+K2XdENkD9amEqKmZKd1PVzh52xyRnazKxR0bCPyKrt3Q7vJBxjsMwM/QS/8csFV3gR0Nsr0dg==" saltValue="IJSwWeCxnwcO+Q3kK8Kjsg==" spinCount="100000" sheet="1" selectLockedCells="1"/>
  <protectedRanges>
    <protectedRange sqref="D6:H8 C11:G13 I8 J13 I10:I11 J8:N11 I26 I24:J24 C16:F19 I16:L19" name="Plage1"/>
  </protectedRanges>
  <mergeCells count="69">
    <mergeCell ref="J9:L9"/>
    <mergeCell ref="J10:L10"/>
    <mergeCell ref="B46:N46"/>
    <mergeCell ref="B36:N36"/>
    <mergeCell ref="B37:N37"/>
    <mergeCell ref="B39:N39"/>
    <mergeCell ref="B42:N42"/>
    <mergeCell ref="B43:N43"/>
    <mergeCell ref="B38:N38"/>
    <mergeCell ref="B40:N40"/>
    <mergeCell ref="B45:N45"/>
    <mergeCell ref="B41:N41"/>
    <mergeCell ref="B44:N44"/>
    <mergeCell ref="E11:G11"/>
    <mergeCell ref="C25:D25"/>
    <mergeCell ref="C24:D24"/>
    <mergeCell ref="C23:D23"/>
    <mergeCell ref="K12:N13"/>
    <mergeCell ref="J11:L11"/>
    <mergeCell ref="B35:N35"/>
    <mergeCell ref="B28:N30"/>
    <mergeCell ref="B32:N32"/>
    <mergeCell ref="B34:N34"/>
    <mergeCell ref="J20:M20"/>
    <mergeCell ref="C27:D27"/>
    <mergeCell ref="J23:M23"/>
    <mergeCell ref="B63:N63"/>
    <mergeCell ref="B60:N60"/>
    <mergeCell ref="B61:N61"/>
    <mergeCell ref="B62:N62"/>
    <mergeCell ref="B49:N49"/>
    <mergeCell ref="B50:N50"/>
    <mergeCell ref="B51:N51"/>
    <mergeCell ref="B52:N52"/>
    <mergeCell ref="B55:N55"/>
    <mergeCell ref="B56:N56"/>
    <mergeCell ref="B58:N58"/>
    <mergeCell ref="B53:N53"/>
    <mergeCell ref="B54:N54"/>
    <mergeCell ref="B59:N59"/>
    <mergeCell ref="B47:N47"/>
    <mergeCell ref="B48:N48"/>
    <mergeCell ref="B6:C6"/>
    <mergeCell ref="C9:G9"/>
    <mergeCell ref="J21:M21"/>
    <mergeCell ref="J22:M22"/>
    <mergeCell ref="M11:N11"/>
    <mergeCell ref="E13:G13"/>
    <mergeCell ref="C22:D22"/>
    <mergeCell ref="B21:E21"/>
    <mergeCell ref="B33:N33"/>
    <mergeCell ref="E12:G12"/>
    <mergeCell ref="J24:N27"/>
    <mergeCell ref="M9:N9"/>
    <mergeCell ref="M10:N10"/>
    <mergeCell ref="E10:G10"/>
    <mergeCell ref="D4:N4"/>
    <mergeCell ref="D3:N3"/>
    <mergeCell ref="D5:N5"/>
    <mergeCell ref="B7:C7"/>
    <mergeCell ref="B8:C8"/>
    <mergeCell ref="M7:N7"/>
    <mergeCell ref="M8:N8"/>
    <mergeCell ref="I6:N6"/>
    <mergeCell ref="D6:H6"/>
    <mergeCell ref="D7:H7"/>
    <mergeCell ref="D8:H8"/>
    <mergeCell ref="J7:L7"/>
    <mergeCell ref="J8:L8"/>
  </mergeCells>
  <pageMargins left="0.19685039370078741" right="0.19685039370078741" top="0.23622047244094491" bottom="0" header="0.31496062992125984" footer="0"/>
  <pageSetup paperSize="9" scale="5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5000000}">
          <x14:formula1>
            <xm:f>Feuil2!$H$33:$H$52</xm:f>
          </x14:formula1>
          <xm:sqref>D16:D19 J16:J19</xm:sqref>
        </x14:dataValidation>
        <x14:dataValidation type="list" allowBlank="1" showInputMessage="1" showErrorMessage="1" xr:uid="{00000000-0002-0000-0000-000006000000}">
          <x14:formula1>
            <xm:f>Feuil2!$B$3:$F$3</xm:f>
          </x14:formula1>
          <xm:sqref>J13</xm:sqref>
        </x14:dataValidation>
        <x14:dataValidation type="list" allowBlank="1" showInputMessage="1" showErrorMessage="1" xr:uid="{8F488F7F-44C3-4F5B-971F-135C3845A977}">
          <x14:formula1>
            <xm:f>Feuil2!$A$4:$A$23</xm:f>
          </x14:formula1>
          <xm:sqref>C16:C19 I16:I19</xm:sqref>
        </x14:dataValidation>
        <x14:dataValidation type="list" allowBlank="1" showInputMessage="1" showErrorMessage="1" xr:uid="{00000000-0002-0000-0000-000003000000}">
          <x14:formula1>
            <xm:f>Feuil2!$F$33:$F$45</xm:f>
          </x14:formula1>
          <xm:sqref>E16:E19 K16:K19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M148"/>
  <sheetViews>
    <sheetView topLeftCell="I26" zoomScale="62" zoomScaleNormal="85" workbookViewId="0">
      <selection activeCell="K42" sqref="K42"/>
    </sheetView>
  </sheetViews>
  <sheetFormatPr baseColWidth="10" defaultColWidth="28.5546875" defaultRowHeight="14.4"/>
  <cols>
    <col min="1" max="1" width="45.33203125" customWidth="1"/>
    <col min="2" max="2" width="67.44140625" hidden="1" customWidth="1"/>
    <col min="3" max="3" width="15" hidden="1" customWidth="1"/>
    <col min="4" max="5" width="15.33203125" hidden="1" customWidth="1"/>
    <col min="6" max="6" width="21" hidden="1" customWidth="1"/>
    <col min="7" max="7" width="8.77734375" hidden="1" customWidth="1"/>
    <col min="8" max="8" width="20.77734375" hidden="1" customWidth="1"/>
  </cols>
  <sheetData>
    <row r="1" spans="1:13">
      <c r="A1" s="2" t="s">
        <v>154</v>
      </c>
      <c r="B1" s="1" t="s">
        <v>102</v>
      </c>
      <c r="C1" s="1"/>
      <c r="D1" s="1"/>
      <c r="E1" s="1"/>
      <c r="F1" s="1"/>
      <c r="G1" s="1"/>
      <c r="H1" s="1"/>
      <c r="I1" s="3"/>
      <c r="J1" s="1"/>
    </row>
    <row r="2" spans="1:13">
      <c r="A2" s="2"/>
      <c r="B2" s="1"/>
      <c r="C2" s="10"/>
      <c r="D2" s="1"/>
      <c r="E2" s="1"/>
      <c r="F2" s="1"/>
      <c r="G2" s="1"/>
      <c r="H2" s="1"/>
      <c r="I2" s="3"/>
      <c r="J2" s="1"/>
    </row>
    <row r="3" spans="1:13">
      <c r="A3" s="67" t="s">
        <v>2</v>
      </c>
      <c r="B3" s="68" t="s">
        <v>93</v>
      </c>
      <c r="C3" s="68" t="s">
        <v>3</v>
      </c>
      <c r="D3" s="68" t="s">
        <v>4</v>
      </c>
      <c r="E3" s="68" t="s">
        <v>5</v>
      </c>
      <c r="F3" s="68" t="s">
        <v>6</v>
      </c>
      <c r="G3" s="3" t="s">
        <v>127</v>
      </c>
      <c r="H3" s="1" t="s">
        <v>121</v>
      </c>
    </row>
    <row r="4" spans="1:13">
      <c r="A4" s="69" t="s">
        <v>140</v>
      </c>
      <c r="B4" s="70">
        <v>990</v>
      </c>
      <c r="C4" s="83">
        <v>891</v>
      </c>
      <c r="D4" s="83">
        <v>743</v>
      </c>
      <c r="E4" s="83">
        <v>594</v>
      </c>
      <c r="F4" s="83">
        <v>396</v>
      </c>
      <c r="G4" s="3"/>
      <c r="H4" s="1">
        <v>1</v>
      </c>
    </row>
    <row r="5" spans="1:13">
      <c r="A5" s="69" t="s">
        <v>141</v>
      </c>
      <c r="B5" s="70">
        <v>495</v>
      </c>
      <c r="C5" s="83">
        <v>446</v>
      </c>
      <c r="D5" s="83">
        <v>372</v>
      </c>
      <c r="E5" s="83">
        <v>297</v>
      </c>
      <c r="F5" s="83">
        <v>198</v>
      </c>
      <c r="G5" s="3"/>
      <c r="H5" s="1"/>
    </row>
    <row r="6" spans="1:13">
      <c r="A6" s="72" t="s">
        <v>128</v>
      </c>
      <c r="B6" s="70">
        <v>660</v>
      </c>
      <c r="C6" s="83">
        <v>594</v>
      </c>
      <c r="D6" s="83">
        <v>495</v>
      </c>
      <c r="E6" s="83">
        <v>396</v>
      </c>
      <c r="F6" s="83">
        <v>264</v>
      </c>
      <c r="G6" s="3"/>
      <c r="H6" s="1">
        <v>1</v>
      </c>
      <c r="I6" s="12"/>
      <c r="J6" s="11"/>
      <c r="K6" s="11"/>
      <c r="L6" s="11"/>
      <c r="M6" s="11"/>
    </row>
    <row r="7" spans="1:13">
      <c r="A7" s="69" t="s">
        <v>129</v>
      </c>
      <c r="B7" s="70">
        <v>330</v>
      </c>
      <c r="C7" s="83">
        <v>297</v>
      </c>
      <c r="D7" s="83">
        <v>248</v>
      </c>
      <c r="E7" s="83">
        <v>198</v>
      </c>
      <c r="F7" s="83">
        <v>132</v>
      </c>
      <c r="G7" s="3"/>
      <c r="H7" s="1">
        <v>2</v>
      </c>
      <c r="I7" s="12"/>
      <c r="J7" s="11"/>
      <c r="K7" s="11"/>
      <c r="L7" s="11"/>
      <c r="M7" s="11"/>
    </row>
    <row r="8" spans="1:13">
      <c r="A8" s="69" t="s">
        <v>136</v>
      </c>
      <c r="B8" s="70">
        <v>220</v>
      </c>
      <c r="C8" s="83">
        <v>198</v>
      </c>
      <c r="D8" s="83">
        <v>165</v>
      </c>
      <c r="E8" s="83">
        <v>132</v>
      </c>
      <c r="F8" s="83">
        <v>88</v>
      </c>
      <c r="G8" s="3"/>
      <c r="H8" s="1"/>
      <c r="I8" s="12"/>
      <c r="J8" s="11"/>
      <c r="K8" s="11"/>
      <c r="L8" s="11"/>
      <c r="M8" s="11"/>
    </row>
    <row r="9" spans="1:13">
      <c r="A9" s="72" t="s">
        <v>122</v>
      </c>
      <c r="B9" s="70">
        <v>220</v>
      </c>
      <c r="C9" s="83">
        <v>198</v>
      </c>
      <c r="D9" s="83">
        <v>165</v>
      </c>
      <c r="E9" s="83">
        <v>132</v>
      </c>
      <c r="F9" s="83">
        <v>88</v>
      </c>
      <c r="G9" s="3"/>
      <c r="H9" s="1">
        <v>6</v>
      </c>
      <c r="I9" s="12"/>
      <c r="J9" s="11"/>
      <c r="K9" s="11"/>
      <c r="L9" s="11"/>
      <c r="M9" s="11"/>
    </row>
    <row r="10" spans="1:13">
      <c r="A10" s="69" t="s">
        <v>137</v>
      </c>
      <c r="B10" s="70">
        <v>220</v>
      </c>
      <c r="C10" s="83">
        <v>198</v>
      </c>
      <c r="D10" s="83">
        <v>165</v>
      </c>
      <c r="E10" s="83">
        <v>132</v>
      </c>
      <c r="F10" s="83">
        <v>88</v>
      </c>
      <c r="G10" s="3"/>
      <c r="H10" s="1">
        <v>9</v>
      </c>
    </row>
    <row r="11" spans="1:13">
      <c r="A11" s="69" t="s">
        <v>160</v>
      </c>
      <c r="B11" s="70">
        <v>220</v>
      </c>
      <c r="C11" s="83">
        <v>198</v>
      </c>
      <c r="D11" s="83">
        <v>165</v>
      </c>
      <c r="E11" s="83">
        <v>132</v>
      </c>
      <c r="F11" s="83">
        <v>88</v>
      </c>
      <c r="G11" s="3"/>
      <c r="H11" s="1"/>
    </row>
    <row r="12" spans="1:13">
      <c r="A12" s="72" t="s">
        <v>123</v>
      </c>
      <c r="B12" s="70">
        <v>262</v>
      </c>
      <c r="C12" s="83">
        <v>236</v>
      </c>
      <c r="D12" s="83">
        <v>197</v>
      </c>
      <c r="E12" s="83">
        <v>158</v>
      </c>
      <c r="F12" s="83">
        <v>105</v>
      </c>
      <c r="G12" s="3"/>
      <c r="H12" s="1">
        <v>5</v>
      </c>
    </row>
    <row r="13" spans="1:13">
      <c r="A13" s="69" t="s">
        <v>124</v>
      </c>
      <c r="B13" s="70">
        <v>262</v>
      </c>
      <c r="C13" s="83">
        <v>236</v>
      </c>
      <c r="D13" s="83">
        <v>197</v>
      </c>
      <c r="E13" s="83">
        <v>158</v>
      </c>
      <c r="F13" s="83">
        <v>105</v>
      </c>
      <c r="G13" s="3"/>
      <c r="H13" s="1">
        <v>5</v>
      </c>
    </row>
    <row r="14" spans="1:13">
      <c r="A14" s="72" t="s">
        <v>107</v>
      </c>
      <c r="B14" s="70">
        <v>165</v>
      </c>
      <c r="C14" s="83">
        <v>149</v>
      </c>
      <c r="D14" s="83">
        <v>124</v>
      </c>
      <c r="E14" s="83">
        <v>99</v>
      </c>
      <c r="F14" s="83">
        <v>66</v>
      </c>
      <c r="G14" s="3"/>
      <c r="H14" s="1">
        <v>3</v>
      </c>
    </row>
    <row r="15" spans="1:13">
      <c r="A15" s="69" t="s">
        <v>125</v>
      </c>
      <c r="B15" s="70">
        <v>165</v>
      </c>
      <c r="C15" s="83">
        <v>149</v>
      </c>
      <c r="D15" s="83">
        <v>124</v>
      </c>
      <c r="E15" s="83">
        <v>99</v>
      </c>
      <c r="F15" s="83">
        <v>66</v>
      </c>
      <c r="G15" s="3"/>
      <c r="H15" s="1">
        <v>6</v>
      </c>
    </row>
    <row r="16" spans="1:13">
      <c r="A16" s="72" t="s">
        <v>155</v>
      </c>
      <c r="B16" s="70">
        <v>220</v>
      </c>
      <c r="C16" s="83">
        <v>198</v>
      </c>
      <c r="D16" s="83">
        <v>165</v>
      </c>
      <c r="E16" s="83">
        <v>132</v>
      </c>
      <c r="F16" s="83">
        <v>88</v>
      </c>
      <c r="G16" s="3"/>
      <c r="H16" s="1">
        <v>6</v>
      </c>
    </row>
    <row r="17" spans="1:10">
      <c r="A17" s="72" t="s">
        <v>156</v>
      </c>
      <c r="B17" s="70">
        <v>220</v>
      </c>
      <c r="C17" s="83">
        <v>198</v>
      </c>
      <c r="D17" s="83">
        <v>165</v>
      </c>
      <c r="E17" s="83">
        <v>132</v>
      </c>
      <c r="F17" s="83">
        <v>88</v>
      </c>
      <c r="G17" s="3"/>
      <c r="H17" s="1"/>
    </row>
    <row r="18" spans="1:10">
      <c r="A18" s="69" t="s">
        <v>108</v>
      </c>
      <c r="B18" s="70">
        <v>110</v>
      </c>
      <c r="C18" s="83">
        <v>99</v>
      </c>
      <c r="D18" s="83">
        <v>83</v>
      </c>
      <c r="E18" s="83">
        <v>66</v>
      </c>
      <c r="F18" s="83">
        <v>44</v>
      </c>
      <c r="G18" s="3"/>
      <c r="H18" s="1">
        <v>6</v>
      </c>
    </row>
    <row r="19" spans="1:10">
      <c r="A19" s="72" t="s">
        <v>126</v>
      </c>
      <c r="B19" s="70">
        <v>110</v>
      </c>
      <c r="C19" s="83">
        <v>99</v>
      </c>
      <c r="D19" s="83">
        <v>83</v>
      </c>
      <c r="E19" s="83">
        <v>66</v>
      </c>
      <c r="F19" s="83">
        <v>44</v>
      </c>
      <c r="G19" s="3"/>
      <c r="H19" s="1">
        <v>6</v>
      </c>
    </row>
    <row r="20" spans="1:10">
      <c r="A20" s="69" t="s">
        <v>130</v>
      </c>
      <c r="B20" s="70">
        <v>81</v>
      </c>
      <c r="C20" s="83">
        <v>73</v>
      </c>
      <c r="D20" s="83">
        <v>61</v>
      </c>
      <c r="E20" s="83">
        <v>49</v>
      </c>
      <c r="F20" s="83">
        <v>33</v>
      </c>
      <c r="G20" s="3"/>
      <c r="H20" s="1">
        <v>6</v>
      </c>
    </row>
    <row r="21" spans="1:10">
      <c r="A21" s="69" t="s">
        <v>138</v>
      </c>
      <c r="B21" s="78">
        <v>275</v>
      </c>
      <c r="C21" s="71">
        <v>275</v>
      </c>
      <c r="D21" s="71">
        <v>275</v>
      </c>
      <c r="E21" s="71">
        <v>275</v>
      </c>
      <c r="F21" s="71">
        <v>275</v>
      </c>
      <c r="G21" s="3"/>
      <c r="H21" s="1"/>
    </row>
    <row r="22" spans="1:10">
      <c r="A22" s="72" t="s">
        <v>139</v>
      </c>
      <c r="B22" s="73">
        <v>550</v>
      </c>
      <c r="C22" s="74">
        <v>550</v>
      </c>
      <c r="D22" s="74">
        <v>550</v>
      </c>
      <c r="E22" s="74">
        <v>550</v>
      </c>
      <c r="F22" s="74">
        <v>550</v>
      </c>
      <c r="G22" s="3"/>
      <c r="H22" s="1">
        <v>1</v>
      </c>
    </row>
    <row r="23" spans="1:10">
      <c r="A23" s="69" t="s">
        <v>161</v>
      </c>
      <c r="B23" s="78">
        <v>0</v>
      </c>
      <c r="C23" s="71"/>
      <c r="D23" s="71"/>
      <c r="E23" s="71"/>
      <c r="F23" s="71"/>
      <c r="G23" s="3"/>
      <c r="H23" s="1">
        <v>6</v>
      </c>
    </row>
    <row r="26" spans="1:10">
      <c r="A26" s="75" t="s">
        <v>103</v>
      </c>
      <c r="B26" s="4"/>
      <c r="C26" s="3"/>
      <c r="D26" s="3"/>
      <c r="E26" s="3"/>
      <c r="F26" s="3"/>
      <c r="G26" s="3"/>
      <c r="H26" s="3"/>
      <c r="I26" s="3"/>
      <c r="J26" s="9"/>
    </row>
    <row r="27" spans="1:10">
      <c r="A27" s="76" t="s">
        <v>136</v>
      </c>
      <c r="B27" s="40"/>
      <c r="C27" s="3"/>
      <c r="D27" s="3"/>
      <c r="E27" s="3"/>
      <c r="F27" s="3"/>
      <c r="G27" s="3"/>
      <c r="H27" s="3"/>
      <c r="I27" s="3"/>
      <c r="J27" s="9"/>
    </row>
    <row r="28" spans="1:10">
      <c r="A28" s="77">
        <f>VLOOKUP(A27,A4:B23,2)</f>
        <v>220</v>
      </c>
      <c r="B28" s="40"/>
      <c r="C28" s="59"/>
      <c r="D28" s="3"/>
      <c r="E28" s="3"/>
      <c r="F28" s="3"/>
      <c r="G28" s="3"/>
      <c r="H28" s="3"/>
      <c r="I28" s="3"/>
      <c r="J28" s="9"/>
    </row>
    <row r="29" spans="1:10">
      <c r="A29" s="40"/>
      <c r="B29" s="4"/>
      <c r="C29" s="3"/>
      <c r="D29" s="3"/>
      <c r="E29" s="3"/>
      <c r="F29" s="3"/>
      <c r="G29" s="3"/>
      <c r="H29" s="3"/>
      <c r="I29" s="3"/>
      <c r="J29" s="9"/>
    </row>
    <row r="30" spans="1:10" ht="15.6">
      <c r="A30" s="6" t="s">
        <v>7</v>
      </c>
      <c r="B30" s="1"/>
      <c r="C30" s="1"/>
      <c r="D30" s="1"/>
      <c r="I30" s="3"/>
      <c r="J30" s="1"/>
    </row>
    <row r="31" spans="1:10" ht="15.6">
      <c r="A31" s="5" t="s">
        <v>8</v>
      </c>
      <c r="B31" s="1"/>
      <c r="C31" s="1"/>
      <c r="D31" s="1"/>
      <c r="E31" s="1"/>
      <c r="I31" s="3"/>
      <c r="J31" s="1"/>
    </row>
    <row r="32" spans="1:10" ht="18">
      <c r="A32" s="7" t="s">
        <v>9</v>
      </c>
      <c r="B32" s="1"/>
      <c r="C32" s="1"/>
      <c r="D32" s="1"/>
      <c r="E32" s="1"/>
      <c r="F32" s="58" t="s">
        <v>19</v>
      </c>
      <c r="H32" s="39" t="s">
        <v>53</v>
      </c>
      <c r="I32" s="3"/>
      <c r="J32" s="1"/>
    </row>
    <row r="33" spans="1:10" ht="15" customHeight="1">
      <c r="A33" s="66" t="s">
        <v>10</v>
      </c>
      <c r="B33" s="66"/>
      <c r="C33" s="66"/>
      <c r="D33" s="66"/>
      <c r="E33" s="1"/>
      <c r="F33" s="1" t="s">
        <v>158</v>
      </c>
      <c r="H33" s="1" t="s">
        <v>87</v>
      </c>
      <c r="I33" s="3"/>
      <c r="J33" s="1"/>
    </row>
    <row r="34" spans="1:10" ht="15.6">
      <c r="A34" s="5" t="s">
        <v>8</v>
      </c>
      <c r="B34" s="1" t="s">
        <v>133</v>
      </c>
      <c r="C34" s="1"/>
      <c r="D34" s="1"/>
      <c r="E34" s="1"/>
      <c r="F34" s="1" t="s">
        <v>131</v>
      </c>
      <c r="H34" s="1" t="s">
        <v>54</v>
      </c>
      <c r="I34" s="3"/>
      <c r="J34" s="1"/>
    </row>
    <row r="35" spans="1:10" ht="15.6">
      <c r="A35" s="5" t="s">
        <v>111</v>
      </c>
      <c r="B35" s="1" t="s">
        <v>132</v>
      </c>
      <c r="C35" s="1"/>
      <c r="D35" s="1"/>
      <c r="E35" s="1"/>
      <c r="F35" s="1" t="s">
        <v>20</v>
      </c>
      <c r="H35" s="1" t="s">
        <v>24</v>
      </c>
      <c r="I35" s="3"/>
      <c r="J35" s="1"/>
    </row>
    <row r="36" spans="1:10" ht="15.6">
      <c r="A36" s="5" t="s">
        <v>11</v>
      </c>
      <c r="B36" s="1" t="s">
        <v>113</v>
      </c>
      <c r="C36" s="1"/>
      <c r="D36" s="1"/>
      <c r="E36" s="1"/>
      <c r="F36" s="1" t="s">
        <v>105</v>
      </c>
      <c r="H36" s="1" t="s">
        <v>25</v>
      </c>
      <c r="I36" s="3"/>
    </row>
    <row r="37" spans="1:10" ht="15.6">
      <c r="A37" s="5" t="s">
        <v>110</v>
      </c>
      <c r="B37" s="1" t="s">
        <v>114</v>
      </c>
      <c r="C37" s="1"/>
      <c r="D37" s="1"/>
      <c r="E37" s="1"/>
      <c r="F37" s="1" t="s">
        <v>59</v>
      </c>
      <c r="H37" s="1" t="s">
        <v>101</v>
      </c>
      <c r="I37" s="3"/>
    </row>
    <row r="38" spans="1:10" ht="15.6">
      <c r="A38" s="5" t="s">
        <v>109</v>
      </c>
      <c r="B38" s="1" t="s">
        <v>115</v>
      </c>
      <c r="C38" s="1"/>
      <c r="D38" s="1"/>
      <c r="E38" s="1"/>
      <c r="F38" s="1" t="s">
        <v>106</v>
      </c>
      <c r="H38" s="1" t="s">
        <v>99</v>
      </c>
      <c r="I38" s="3"/>
    </row>
    <row r="39" spans="1:10" ht="15.6">
      <c r="A39" s="5"/>
      <c r="B39" s="1"/>
      <c r="C39" s="1"/>
      <c r="D39" s="1"/>
      <c r="E39" s="1"/>
      <c r="F39" s="1" t="s">
        <v>152</v>
      </c>
      <c r="H39" s="1" t="s">
        <v>57</v>
      </c>
      <c r="I39" s="3"/>
    </row>
    <row r="40" spans="1:10" ht="15.6">
      <c r="A40" s="5"/>
      <c r="B40" s="1"/>
      <c r="C40" s="1"/>
      <c r="D40" s="1"/>
      <c r="E40" s="1"/>
      <c r="F40" s="1" t="s">
        <v>86</v>
      </c>
      <c r="H40" s="1" t="s">
        <v>55</v>
      </c>
      <c r="I40" s="3"/>
    </row>
    <row r="41" spans="1:10" ht="15.6">
      <c r="A41" s="5" t="s">
        <v>8</v>
      </c>
      <c r="B41" s="1"/>
      <c r="C41" s="1"/>
      <c r="D41" s="1"/>
      <c r="E41" s="1"/>
      <c r="F41" s="1" t="s">
        <v>60</v>
      </c>
      <c r="H41" s="1" t="s">
        <v>56</v>
      </c>
      <c r="I41" s="3"/>
    </row>
    <row r="42" spans="1:10" ht="15" customHeight="1">
      <c r="A42" s="155" t="s">
        <v>12</v>
      </c>
      <c r="B42" s="155"/>
      <c r="C42" s="155"/>
      <c r="D42" s="155"/>
      <c r="E42" s="155"/>
      <c r="F42" s="1" t="s">
        <v>21</v>
      </c>
      <c r="H42" s="1" t="s">
        <v>23</v>
      </c>
      <c r="I42" s="3"/>
    </row>
    <row r="43" spans="1:10" ht="15.6">
      <c r="A43" s="5" t="s">
        <v>8</v>
      </c>
      <c r="B43" s="1"/>
      <c r="C43" s="1"/>
      <c r="D43" s="1"/>
      <c r="E43" s="1"/>
      <c r="F43" s="1" t="s">
        <v>153</v>
      </c>
      <c r="H43" s="1" t="s">
        <v>98</v>
      </c>
      <c r="I43" s="3"/>
    </row>
    <row r="44" spans="1:10" ht="32.4" customHeight="1">
      <c r="A44" s="66" t="s">
        <v>100</v>
      </c>
      <c r="B44" s="66"/>
      <c r="C44" s="66"/>
      <c r="D44" s="66"/>
      <c r="E44" s="66"/>
      <c r="F44" s="1" t="s">
        <v>135</v>
      </c>
      <c r="H44" s="1" t="s">
        <v>58</v>
      </c>
      <c r="I44" s="3"/>
    </row>
    <row r="45" spans="1:10" ht="15.6">
      <c r="A45" s="5"/>
      <c r="B45" s="1"/>
      <c r="C45" s="1"/>
      <c r="D45" s="1"/>
      <c r="E45" s="1"/>
      <c r="F45" s="1"/>
      <c r="G45" s="1"/>
      <c r="H45" s="1" t="s">
        <v>52</v>
      </c>
      <c r="I45" s="3"/>
    </row>
    <row r="46" spans="1:10" ht="18">
      <c r="A46" s="7" t="s">
        <v>13</v>
      </c>
      <c r="B46" s="1"/>
      <c r="C46" s="1"/>
      <c r="D46" s="1"/>
      <c r="E46" s="1"/>
      <c r="F46" s="1"/>
      <c r="G46" s="1"/>
      <c r="H46" s="1" t="s">
        <v>159</v>
      </c>
      <c r="I46" s="3"/>
    </row>
    <row r="47" spans="1:10" ht="15.6">
      <c r="A47" s="5" t="s">
        <v>8</v>
      </c>
      <c r="B47" s="1"/>
      <c r="C47" s="1"/>
      <c r="D47" s="1"/>
      <c r="E47" s="1"/>
      <c r="F47" s="1"/>
      <c r="G47" s="1"/>
      <c r="H47" s="1"/>
      <c r="I47" s="3"/>
    </row>
    <row r="48" spans="1:10" ht="15.6" customHeight="1">
      <c r="A48" s="8"/>
      <c r="B48" s="8"/>
      <c r="C48" s="8"/>
      <c r="D48" s="8"/>
      <c r="E48" s="8"/>
      <c r="F48" s="1"/>
      <c r="G48" s="8"/>
      <c r="H48" s="1"/>
      <c r="I48" s="8"/>
    </row>
    <row r="49" spans="1:9" ht="15.6">
      <c r="A49" s="5" t="s">
        <v>8</v>
      </c>
      <c r="B49" s="1"/>
      <c r="C49" s="1"/>
      <c r="D49" s="1"/>
      <c r="E49" s="1"/>
      <c r="F49" s="1"/>
      <c r="G49" s="1"/>
      <c r="H49" s="1"/>
      <c r="I49" s="3"/>
    </row>
    <row r="50" spans="1:9" ht="18.600000000000001" customHeight="1">
      <c r="A50" s="8" t="s">
        <v>112</v>
      </c>
      <c r="B50" s="8"/>
      <c r="C50" s="8"/>
      <c r="D50" s="8"/>
      <c r="E50" s="8"/>
      <c r="F50" s="8"/>
      <c r="G50" s="1"/>
      <c r="H50" s="1"/>
      <c r="I50" s="3"/>
    </row>
    <row r="51" spans="1:9" ht="15.6">
      <c r="A51" s="8"/>
      <c r="B51" s="8"/>
      <c r="C51" s="8"/>
      <c r="D51" s="8"/>
      <c r="E51" s="8"/>
      <c r="F51" s="1"/>
      <c r="G51" s="1"/>
      <c r="H51" s="1"/>
      <c r="I51" s="3"/>
    </row>
    <row r="52" spans="1:9" ht="18">
      <c r="A52" s="7" t="s">
        <v>14</v>
      </c>
      <c r="B52" s="1"/>
      <c r="C52" s="1"/>
      <c r="D52" s="1"/>
      <c r="E52" s="1"/>
      <c r="F52" s="8"/>
      <c r="G52" s="1"/>
      <c r="H52" s="1"/>
      <c r="I52" s="3"/>
    </row>
    <row r="53" spans="1:9" ht="18">
      <c r="A53" s="7"/>
      <c r="B53" s="1"/>
      <c r="C53" s="1"/>
      <c r="D53" s="1"/>
      <c r="E53" s="1"/>
      <c r="F53" s="8"/>
      <c r="G53" s="1"/>
      <c r="I53" s="3"/>
    </row>
    <row r="54" spans="1:9" ht="18">
      <c r="A54" s="7"/>
      <c r="B54" s="1"/>
      <c r="C54" s="1"/>
      <c r="D54" s="1"/>
      <c r="E54" s="1"/>
      <c r="F54" s="1"/>
      <c r="G54" s="1"/>
      <c r="H54" s="1"/>
      <c r="I54" s="3"/>
    </row>
    <row r="55" spans="1:9" ht="18">
      <c r="A55" s="7"/>
      <c r="B55" s="1"/>
      <c r="C55" s="1"/>
      <c r="D55" s="1"/>
      <c r="E55" s="1"/>
      <c r="F55" s="1"/>
      <c r="G55" s="1"/>
      <c r="H55" s="1"/>
      <c r="I55" s="3"/>
    </row>
    <row r="56" spans="1:9" ht="15.6">
      <c r="A56" s="5"/>
      <c r="B56" s="1"/>
      <c r="C56" s="1"/>
      <c r="D56" s="1"/>
      <c r="E56" s="1"/>
      <c r="F56" s="1"/>
      <c r="G56" s="1"/>
      <c r="H56" s="8"/>
      <c r="I56" s="3"/>
    </row>
    <row r="57" spans="1:9" ht="15.6">
      <c r="A57" s="5" t="s">
        <v>8</v>
      </c>
      <c r="B57" s="1"/>
      <c r="C57" s="1"/>
      <c r="D57" s="1"/>
      <c r="E57" s="1"/>
      <c r="F57" s="1"/>
      <c r="G57" s="1"/>
      <c r="H57" s="1"/>
      <c r="I57" s="3"/>
    </row>
    <row r="58" spans="1:9">
      <c r="A58" s="1"/>
      <c r="B58" s="1"/>
      <c r="C58" s="1"/>
      <c r="D58" s="1"/>
      <c r="E58" s="1"/>
      <c r="F58" s="1"/>
      <c r="G58" s="1"/>
      <c r="H58" s="1"/>
      <c r="I58" s="3"/>
    </row>
    <row r="59" spans="1:9">
      <c r="A59" s="1"/>
      <c r="B59" s="1"/>
      <c r="C59" s="1"/>
      <c r="D59" s="1"/>
      <c r="E59" s="1"/>
      <c r="F59" s="1"/>
      <c r="G59" s="1"/>
      <c r="H59" s="1"/>
      <c r="I59" s="3"/>
    </row>
    <row r="60" spans="1:9">
      <c r="A60" s="1"/>
      <c r="B60" s="1"/>
      <c r="C60" s="1"/>
      <c r="D60" s="1"/>
      <c r="E60" s="1"/>
      <c r="F60" s="1"/>
      <c r="G60" s="1"/>
      <c r="H60" s="1"/>
      <c r="I60" s="3"/>
    </row>
    <row r="61" spans="1:9">
      <c r="A61" s="1"/>
      <c r="B61" s="1"/>
      <c r="C61" s="1"/>
      <c r="D61" s="1"/>
      <c r="E61" s="1"/>
      <c r="F61" s="1"/>
      <c r="G61" s="1"/>
      <c r="H61" s="1"/>
      <c r="I61" s="3"/>
    </row>
    <row r="62" spans="1:9">
      <c r="A62" s="1"/>
      <c r="B62" s="1"/>
      <c r="C62" s="1"/>
      <c r="D62" s="1"/>
      <c r="E62" s="1"/>
      <c r="F62" s="1"/>
      <c r="G62" s="1"/>
      <c r="H62" s="1"/>
      <c r="I62" s="3"/>
    </row>
    <row r="63" spans="1:9">
      <c r="A63" s="1"/>
      <c r="B63" s="1"/>
      <c r="C63" s="1"/>
      <c r="D63" s="1"/>
      <c r="E63" s="1"/>
      <c r="F63" s="1"/>
      <c r="G63" s="1"/>
      <c r="H63" s="1"/>
      <c r="I63" s="3"/>
    </row>
    <row r="64" spans="1:9">
      <c r="A64" s="1"/>
      <c r="B64" s="1"/>
      <c r="C64" s="1"/>
      <c r="D64" s="1"/>
      <c r="E64" s="1"/>
      <c r="F64" s="1"/>
      <c r="G64" s="1"/>
      <c r="H64" s="1"/>
      <c r="I64" s="3"/>
    </row>
    <row r="65" spans="1:9">
      <c r="A65" s="1"/>
      <c r="B65" s="1"/>
      <c r="C65" s="1"/>
      <c r="D65" s="1"/>
      <c r="E65" s="1"/>
      <c r="F65" s="1"/>
      <c r="G65" s="1"/>
      <c r="H65" s="1"/>
      <c r="I65" s="3"/>
    </row>
    <row r="66" spans="1:9">
      <c r="A66" s="1"/>
      <c r="B66" s="1"/>
      <c r="C66" s="1"/>
      <c r="D66" s="1"/>
      <c r="E66" s="1"/>
      <c r="F66" s="1"/>
      <c r="G66" s="1"/>
      <c r="H66" s="1"/>
      <c r="I66" s="3"/>
    </row>
    <row r="67" spans="1:9">
      <c r="A67" s="1"/>
      <c r="B67" s="1"/>
      <c r="C67" s="1"/>
      <c r="D67" s="1"/>
      <c r="E67" s="1"/>
      <c r="F67" s="1"/>
      <c r="G67" s="1"/>
      <c r="H67" s="1"/>
      <c r="I67" s="3"/>
    </row>
    <row r="68" spans="1:9">
      <c r="F68" s="1"/>
      <c r="H68" s="1"/>
      <c r="I68" s="3"/>
    </row>
    <row r="69" spans="1:9">
      <c r="F69" s="1"/>
      <c r="H69" s="1"/>
      <c r="I69" s="3"/>
    </row>
    <row r="70" spans="1:9">
      <c r="H70" s="1"/>
      <c r="I70" s="3"/>
    </row>
    <row r="71" spans="1:9">
      <c r="H71" s="1"/>
      <c r="I71" s="3"/>
    </row>
    <row r="72" spans="1:9">
      <c r="H72" s="1"/>
      <c r="I72" s="3"/>
    </row>
    <row r="73" spans="1:9">
      <c r="H73" s="1"/>
      <c r="I73" s="3"/>
    </row>
    <row r="74" spans="1:9">
      <c r="H74" s="1"/>
      <c r="I74" s="3"/>
    </row>
    <row r="75" spans="1:9">
      <c r="H75" s="1"/>
      <c r="I75" s="3"/>
    </row>
    <row r="76" spans="1:9">
      <c r="I76" s="3"/>
    </row>
    <row r="77" spans="1:9">
      <c r="I77" s="3"/>
    </row>
    <row r="78" spans="1:9">
      <c r="I78" s="3"/>
    </row>
    <row r="79" spans="1:9">
      <c r="I79" s="3"/>
    </row>
    <row r="80" spans="1:9">
      <c r="I80" s="3"/>
    </row>
    <row r="81" spans="9:9">
      <c r="I81" s="3"/>
    </row>
    <row r="82" spans="9:9">
      <c r="I82" s="3"/>
    </row>
    <row r="83" spans="9:9">
      <c r="I83" s="3"/>
    </row>
    <row r="84" spans="9:9">
      <c r="I84" s="3"/>
    </row>
    <row r="85" spans="9:9">
      <c r="I85" s="3"/>
    </row>
    <row r="86" spans="9:9">
      <c r="I86" s="3"/>
    </row>
    <row r="87" spans="9:9">
      <c r="I87" s="3"/>
    </row>
    <row r="88" spans="9:9">
      <c r="I88" s="3"/>
    </row>
    <row r="89" spans="9:9">
      <c r="I89" s="3"/>
    </row>
    <row r="90" spans="9:9">
      <c r="I90" s="3"/>
    </row>
    <row r="91" spans="9:9">
      <c r="I91" s="3"/>
    </row>
    <row r="92" spans="9:9">
      <c r="I92" s="3"/>
    </row>
    <row r="93" spans="9:9">
      <c r="I93" s="3"/>
    </row>
    <row r="94" spans="9:9">
      <c r="I94" s="3"/>
    </row>
    <row r="95" spans="9:9">
      <c r="I95" s="3"/>
    </row>
    <row r="96" spans="9:9">
      <c r="I96" s="3"/>
    </row>
    <row r="97" spans="9:9">
      <c r="I97" s="3"/>
    </row>
    <row r="98" spans="9:9">
      <c r="I98" s="3"/>
    </row>
    <row r="99" spans="9:9">
      <c r="I99" s="3"/>
    </row>
    <row r="100" spans="9:9">
      <c r="I100" s="3"/>
    </row>
    <row r="101" spans="9:9">
      <c r="I101" s="3"/>
    </row>
    <row r="102" spans="9:9">
      <c r="I102" s="3"/>
    </row>
    <row r="103" spans="9:9">
      <c r="I103" s="3"/>
    </row>
    <row r="104" spans="9:9">
      <c r="I104" s="3"/>
    </row>
    <row r="105" spans="9:9">
      <c r="I105" s="3"/>
    </row>
    <row r="106" spans="9:9">
      <c r="I106" s="3"/>
    </row>
    <row r="107" spans="9:9">
      <c r="I107" s="3"/>
    </row>
    <row r="108" spans="9:9">
      <c r="I108" s="3"/>
    </row>
    <row r="109" spans="9:9">
      <c r="I109" s="3"/>
    </row>
    <row r="110" spans="9:9">
      <c r="I110" s="3"/>
    </row>
    <row r="111" spans="9:9">
      <c r="I111" s="3"/>
    </row>
    <row r="112" spans="9:9">
      <c r="I112" s="3"/>
    </row>
    <row r="113" spans="9:9">
      <c r="I113" s="3"/>
    </row>
    <row r="114" spans="9:9">
      <c r="I114" s="3"/>
    </row>
    <row r="115" spans="9:9">
      <c r="I115" s="3"/>
    </row>
    <row r="116" spans="9:9">
      <c r="I116" s="3"/>
    </row>
    <row r="117" spans="9:9">
      <c r="I117" s="3"/>
    </row>
    <row r="118" spans="9:9">
      <c r="I118" s="3"/>
    </row>
    <row r="119" spans="9:9">
      <c r="I119" s="3"/>
    </row>
    <row r="120" spans="9:9">
      <c r="I120" s="3"/>
    </row>
    <row r="121" spans="9:9">
      <c r="I121" s="3"/>
    </row>
    <row r="122" spans="9:9">
      <c r="I122" s="3"/>
    </row>
    <row r="123" spans="9:9">
      <c r="I123" s="3"/>
    </row>
    <row r="124" spans="9:9">
      <c r="I124" s="3"/>
    </row>
    <row r="125" spans="9:9">
      <c r="I125" s="3"/>
    </row>
    <row r="126" spans="9:9">
      <c r="I126" s="3"/>
    </row>
    <row r="127" spans="9:9">
      <c r="I127" s="3"/>
    </row>
    <row r="128" spans="9:9">
      <c r="I128" s="3"/>
    </row>
    <row r="129" spans="9:9">
      <c r="I129" s="3"/>
    </row>
    <row r="130" spans="9:9">
      <c r="I130" s="3"/>
    </row>
    <row r="131" spans="9:9">
      <c r="I131" s="3"/>
    </row>
    <row r="132" spans="9:9">
      <c r="I132" s="3"/>
    </row>
    <row r="133" spans="9:9">
      <c r="I133" s="3"/>
    </row>
    <row r="134" spans="9:9">
      <c r="I134" s="3"/>
    </row>
    <row r="135" spans="9:9">
      <c r="I135" s="3"/>
    </row>
    <row r="136" spans="9:9">
      <c r="I136" s="3"/>
    </row>
    <row r="137" spans="9:9">
      <c r="I137" s="3"/>
    </row>
    <row r="138" spans="9:9">
      <c r="I138" s="3"/>
    </row>
    <row r="139" spans="9:9">
      <c r="I139" s="3"/>
    </row>
    <row r="140" spans="9:9">
      <c r="I140" s="3"/>
    </row>
    <row r="141" spans="9:9">
      <c r="I141" s="3"/>
    </row>
    <row r="142" spans="9:9">
      <c r="I142" s="3"/>
    </row>
    <row r="143" spans="9:9">
      <c r="I143" s="3"/>
    </row>
    <row r="144" spans="9:9">
      <c r="I144" s="3"/>
    </row>
    <row r="145" spans="9:9">
      <c r="I145" s="3"/>
    </row>
    <row r="146" spans="9:9">
      <c r="I146" s="3"/>
    </row>
    <row r="147" spans="9:9">
      <c r="I147" s="3"/>
    </row>
    <row r="148" spans="9:9">
      <c r="I148" s="3"/>
    </row>
  </sheetData>
  <sheetProtection algorithmName="SHA-512" hashValue="otE88F8+aveOOMhoZc39evRfyhJCTkGKze28a3O/7bvjAQ3j1YS6EIXTe6/T4tbJaADT7ERoj2/PFtZ/B5UJtg==" saltValue="HklhmG67OrV1XG3mcDROGQ==" spinCount="100000" sheet="1" selectLockedCells="1" selectUnlockedCells="1"/>
  <autoFilter ref="A3:F23" xr:uid="{00000000-0001-0000-0100-000000000000}">
    <sortState xmlns:xlrd2="http://schemas.microsoft.com/office/spreadsheetml/2017/richdata2" ref="A4:F23">
      <sortCondition ref="A3:A23"/>
    </sortState>
  </autoFilter>
  <sortState xmlns:xlrd2="http://schemas.microsoft.com/office/spreadsheetml/2017/richdata2" ref="A6:H20">
    <sortCondition ref="A6:A20"/>
  </sortState>
  <mergeCells count="1">
    <mergeCell ref="A42:E42"/>
  </mergeCells>
  <phoneticPr fontId="36" type="noConversion"/>
  <dataValidations count="2">
    <dataValidation type="list" allowBlank="1" showInputMessage="1" showErrorMessage="1" sqref="B27" xr:uid="{00000000-0002-0000-0100-000000000000}">
      <formula1>$A$3:$A$23</formula1>
    </dataValidation>
    <dataValidation type="list" allowBlank="1" showInputMessage="1" showErrorMessage="1" sqref="A27" xr:uid="{00000000-0002-0000-0100-000001000000}">
      <formula1>$A$4:$A$23</formula1>
    </dataValidation>
  </dataValidation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G8"/>
  <sheetViews>
    <sheetView topLeftCell="H1" zoomScale="53" workbookViewId="0">
      <selection activeCell="G1" sqref="A1:G1048576"/>
    </sheetView>
  </sheetViews>
  <sheetFormatPr baseColWidth="10" defaultColWidth="11.44140625" defaultRowHeight="14.4"/>
  <cols>
    <col min="1" max="1" width="17.88671875" hidden="1" customWidth="1"/>
    <col min="2" max="3" width="32.77734375" hidden="1" customWidth="1"/>
    <col min="4" max="4" width="37.21875" hidden="1" customWidth="1"/>
    <col min="5" max="6" width="32.77734375" hidden="1" customWidth="1"/>
    <col min="7" max="7" width="0" hidden="1" customWidth="1"/>
  </cols>
  <sheetData>
    <row r="1" spans="1:7">
      <c r="A1" t="s">
        <v>142</v>
      </c>
    </row>
    <row r="2" spans="1:7">
      <c r="A2" s="84" t="s">
        <v>143</v>
      </c>
      <c r="B2" s="85" t="s">
        <v>144</v>
      </c>
      <c r="C2" s="85"/>
      <c r="D2" s="86" t="s">
        <v>145</v>
      </c>
      <c r="E2" s="87" t="s">
        <v>146</v>
      </c>
      <c r="F2" s="87" t="s">
        <v>147</v>
      </c>
      <c r="G2" s="87" t="s">
        <v>148</v>
      </c>
    </row>
    <row r="3" spans="1:7">
      <c r="A3" s="37">
        <v>1</v>
      </c>
      <c r="B3" s="119" t="s">
        <v>36</v>
      </c>
      <c r="C3" s="120"/>
      <c r="D3" s="54">
        <f>IF(MOD(Feuil1!$N$23,A3)=0,Feuil1!$N$23/A3,ROUNDDOWN(Feuil1!$N$23/A3,0))</f>
        <v>0</v>
      </c>
      <c r="F3" s="88" t="str">
        <f>_xlfn.CONCAT(D3)</f>
        <v>0</v>
      </c>
      <c r="G3" s="89">
        <f>D3</f>
        <v>0</v>
      </c>
    </row>
    <row r="4" spans="1:7">
      <c r="A4" s="37">
        <v>2</v>
      </c>
      <c r="B4" s="119" t="s">
        <v>38</v>
      </c>
      <c r="C4" s="120"/>
      <c r="D4" s="54">
        <f>IF(MOD(Feuil1!$N$23,A4)=0,Feuil1!$N$23/A4,ROUNDDOWN(Feuil1!$N$23/A4,0))</f>
        <v>0</v>
      </c>
      <c r="E4">
        <f>Feuil1!$N$23-D4*(A4-1)</f>
        <v>0</v>
      </c>
      <c r="F4" t="str">
        <f>IF(MOD(Feuil1!$N$23,A4)=0,_xlfn.CONCAT(A4,"x",D4),_xlfn.CONCAT(D4,"+",E4))</f>
        <v>2x0</v>
      </c>
      <c r="G4">
        <f>(A4-1)*D4+E4</f>
        <v>0</v>
      </c>
    </row>
    <row r="5" spans="1:7">
      <c r="A5" s="37">
        <v>3</v>
      </c>
      <c r="B5" s="119" t="s">
        <v>43</v>
      </c>
      <c r="C5" s="120"/>
      <c r="D5" s="54">
        <f>IF(MOD(Feuil1!$N$23,A5)=0,Feuil1!$N$23/A5,ROUNDDOWN(Feuil1!$N$23/A5,0))</f>
        <v>0</v>
      </c>
      <c r="E5">
        <f>Feuil1!$N$23-D5*(A5-1)</f>
        <v>0</v>
      </c>
      <c r="F5" t="str">
        <f>IF(MOD(Feuil1!$N$23,A5)=0,_xlfn.CONCAT(A5,"x",D5),_xlfn.CONCAT(A5-1,"x",D5,"+",E5))</f>
        <v>3x0</v>
      </c>
      <c r="G5">
        <f t="shared" ref="G5:G8" si="0">(A5-1)*D5+E5</f>
        <v>0</v>
      </c>
    </row>
    <row r="6" spans="1:7">
      <c r="A6" s="37">
        <v>4</v>
      </c>
      <c r="B6" s="119" t="s">
        <v>70</v>
      </c>
      <c r="C6" s="120"/>
      <c r="D6" s="54">
        <f>IF(MOD(Feuil1!$N$23,A6)=0,Feuil1!$N$23/A6,ROUNDDOWN(Feuil1!$N$23/A6,0))</f>
        <v>0</v>
      </c>
      <c r="E6">
        <f>Feuil1!$N$23-D6*(A6-1)</f>
        <v>0</v>
      </c>
      <c r="F6" t="str">
        <f>IF(MOD(Feuil1!$N$23,A6)=0,_xlfn.CONCAT(A6,"x",D6),_xlfn.CONCAT(A6-1,"x",D6,"+",E6))</f>
        <v>4x0</v>
      </c>
      <c r="G6">
        <f t="shared" si="0"/>
        <v>0</v>
      </c>
    </row>
    <row r="7" spans="1:7">
      <c r="A7" s="37">
        <v>5</v>
      </c>
      <c r="B7" s="42" t="s">
        <v>69</v>
      </c>
      <c r="C7" s="42"/>
      <c r="D7" s="54">
        <f>IF(MOD(Feuil1!$N$23,A7)=0,Feuil1!$N$23/A7,ROUNDDOWN(Feuil1!$N$23/A7,0))</f>
        <v>0</v>
      </c>
      <c r="E7">
        <f>Feuil1!$N$23-D7*(A7-1)</f>
        <v>0</v>
      </c>
      <c r="F7" t="str">
        <f>IF(MOD(Feuil1!$N$23,A7)=0,_xlfn.CONCAT(A7,"x",D7),_xlfn.CONCAT(A7-1,"x",D7,"+",E7))</f>
        <v>5x0</v>
      </c>
      <c r="G7">
        <f t="shared" si="0"/>
        <v>0</v>
      </c>
    </row>
    <row r="8" spans="1:7">
      <c r="A8" s="37">
        <v>10</v>
      </c>
      <c r="B8" s="145" t="s">
        <v>50</v>
      </c>
      <c r="C8" s="145"/>
      <c r="D8" s="54">
        <f>IF(MOD(Feuil1!$N$23,A8)=0,Feuil1!$N$23/A8,ROUNDDOWN(Feuil1!$N$23/A8,0))</f>
        <v>0</v>
      </c>
      <c r="E8">
        <f>Feuil1!$N$23-D8*(A8-1)</f>
        <v>0</v>
      </c>
      <c r="F8" t="str">
        <f>IF(MOD(Feuil1!$N$23,A8)=0,_xlfn.CONCAT(A8,"x",D8),_xlfn.CONCAT(A8-1,"x",D8,"+",E8))</f>
        <v>10x0</v>
      </c>
      <c r="G8">
        <f t="shared" si="0"/>
        <v>0</v>
      </c>
    </row>
  </sheetData>
  <sheetProtection algorithmName="SHA-512" hashValue="urdAukbK24ASoIzrl152prMWHSXJjtDHKoYNAZx8zKhtoi1UYnOqxKOb3kEiSITnPDP4Kt+jZ5ad593152yuGg==" saltValue="teqpQAa+Z0dNuQ+LvQTMDg==" spinCount="100000" sheet="1" objects="1" scenarios="1"/>
  <mergeCells count="5">
    <mergeCell ref="B3:C3"/>
    <mergeCell ref="B4:C4"/>
    <mergeCell ref="B5:C5"/>
    <mergeCell ref="B6:C6"/>
    <mergeCell ref="B8:C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g 1 M W U 2 4 m x n S l A A A A 9 Q A A A B I A H A B D b 2 5 m a W c v U G F j a 2 F n Z S 5 4 b W w g o h g A K K A U A A A A A A A A A A A A A A A A A A A A A A A A A A A A e 7 9 7 v 4 1 9 R W 6 O Q l l q U X F m f p 6 t k q G e g Z J C a l 5 y f k p m X r q t U m l J m q 6 F k r 2 d T U B i c n Z i e q o C U H F e s V V F c Y q t U k Z J S Y G V v n 5 5 e b l e u b F e f l G 6 v p G B g a F + h K 9 P c H J G a m 6 i E l x x J m H F u p l 5 x S W J e c m p S n Y 2 Y R D H 2 B n p W Z r q m Z k A n W S j D x O z 8 c 3 M Q 8 g b A e V A s k i C N s 6 l O S W l R a l 2 a U W 6 b k E 2 + j C u j T 7 U C 3 Y A U E s D B B Q A A g A I A I N T F l 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D U x Z T K I p H u A 4 A A A A R A A A A E w A c A E Z v c m 1 1 b G F z L 1 N l Y 3 R p b 2 4 x L m 0 g o h g A K K A U A A A A A A A A A A A A A A A A A A A A A A A A A A A A K 0 5 N L s n M z 1 M I h t C G 1 g B Q S w E C L Q A U A A I A C A C D U x Z T b i b G d K U A A A D 1 A A A A E g A A A A A A A A A A A A A A A A A A A A A A Q 2 9 u Z m l n L 1 B h Y 2 t h Z 2 U u e G 1 s U E s B A i 0 A F A A C A A g A g 1 M W U w / K 6 a u k A A A A 6 Q A A A B M A A A A A A A A A A A A A A A A A 8 Q A A A F t D b 2 5 0 Z W 5 0 X 1 R 5 c G V z X S 5 4 b W x Q S w E C L Q A U A A I A C A C D U x Z T 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A m z V A t t N Z 0 + s X E n D T z 6 q T Q A A A A A C A A A A A A A Q Z g A A A A E A A C A A A A D D l E 5 A m k R X F D w i 2 Q J x 7 C o R G Y o Q d v w f q x P d R G y S n r 3 4 v A A A A A A O g A A A A A I A A C A A A A D H m O 7 X B V y A M d x E N n m d e x b x B 2 B r w N L A O h R A n 2 q J / m e X N F A A A A B i U f H 4 N 1 6 6 6 q n s f f i Z 3 m O + x R M s 3 C W u v R 1 0 l t O r l 6 N Z Y h Q e a 5 Z r m z i b x K f B u B d W g j / Y I 3 9 f g o c 8 p n 0 E J b 2 + R G u k A C r n d F o e c H e 9 K d R 4 E B w b V k A A A A D a T Y 0 u o i + x f G R z 7 0 E H O s b S c 2 T B Q I E J N K Y X q T Z c k K m f G e M M 2 f u X D d F 8 9 o U J K E C H 5 u I R x c a o w 8 m V 2 C g n + O h r l s f V < / D a t a M a s h u p > 
</file>

<file path=customXml/itemProps1.xml><?xml version="1.0" encoding="utf-8"?>
<ds:datastoreItem xmlns:ds="http://schemas.openxmlformats.org/officeDocument/2006/customXml" ds:itemID="{5D6230D4-0268-48F0-8232-A244AF9D2D9A}">
  <ds:schemaRefs>
    <ds:schemaRef ds:uri="http://schemas.microsoft.com/DataMashup"/>
  </ds:schemaRefs>
</ds:datastoreItem>
</file>

<file path=docMetadata/LabelInfo.xml><?xml version="1.0" encoding="utf-8"?>
<clbl:labelList xmlns:clbl="http://schemas.microsoft.com/office/2020/mipLabelMetadata">
  <clbl:label id="{cb7b33ba-a38a-4d85-b6b0-cfe575e98d6e}" enabled="1" method="Privileged" siteId="{5818bd20-bf25-47b1-b996-d419d7e6e8b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Feuil1</vt:lpstr>
      <vt:lpstr>Feuil2</vt:lpstr>
      <vt:lpstr>Feuil3</vt:lpstr>
      <vt:lpstr>_30_minutes___instrument___solfège</vt:lpstr>
      <vt:lpstr>Professeurs</vt:lpstr>
      <vt:lpstr>Feuil1!Zone_d_impression</vt:lpstr>
    </vt:vector>
  </TitlesOfParts>
  <Company>Systemair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Coralie Vanbelle</dc:creator>
  <cp:lastModifiedBy>Darras, Arnaud</cp:lastModifiedBy>
  <cp:lastPrinted>2026-08-30T08:24:29Z</cp:lastPrinted>
  <dcterms:created xsi:type="dcterms:W3CDTF">2017-07-21T16:08:39Z</dcterms:created>
  <dcterms:modified xsi:type="dcterms:W3CDTF">2026-08-30T08:24:58Z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b7b33ba-a38a-4d85-b6b0-cfe575e98d6e_Enabled">
    <vt:lpwstr>true</vt:lpwstr>
  </property>
  <property fmtid="{D5CDD505-2E9C-101B-9397-08002B2CF9AE}" pid="3" name="MSIP_Label_cb7b33ba-a38a-4d85-b6b0-cfe575e98d6e_SetDate">
    <vt:lpwstr>2024-08-20T16:07:14Z</vt:lpwstr>
  </property>
  <property fmtid="{D5CDD505-2E9C-101B-9397-08002B2CF9AE}" pid="4" name="MSIP_Label_cb7b33ba-a38a-4d85-b6b0-cfe575e98d6e_Method">
    <vt:lpwstr>Privileged</vt:lpwstr>
  </property>
  <property fmtid="{D5CDD505-2E9C-101B-9397-08002B2CF9AE}" pid="5" name="MSIP_Label_cb7b33ba-a38a-4d85-b6b0-cfe575e98d6e_Name">
    <vt:lpwstr>Non-business</vt:lpwstr>
  </property>
  <property fmtid="{D5CDD505-2E9C-101B-9397-08002B2CF9AE}" pid="6" name="MSIP_Label_cb7b33ba-a38a-4d85-b6b0-cfe575e98d6e_SiteId">
    <vt:lpwstr>5818bd20-bf25-47b1-b996-d419d7e6e8ba</vt:lpwstr>
  </property>
  <property fmtid="{D5CDD505-2E9C-101B-9397-08002B2CF9AE}" pid="7" name="MSIP_Label_cb7b33ba-a38a-4d85-b6b0-cfe575e98d6e_ActionId">
    <vt:lpwstr>59b6dee8-7e83-4e88-874a-717010ac69da</vt:lpwstr>
  </property>
  <property fmtid="{D5CDD505-2E9C-101B-9397-08002B2CF9AE}" pid="8" name="MSIP_Label_cb7b33ba-a38a-4d85-b6b0-cfe575e98d6e_ContentBits">
    <vt:lpwstr>0</vt:lpwstr>
  </property>
</Properties>
</file>